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2255\Desktop\Tài liệu họp BTV tháng 6\"/>
    </mc:Choice>
  </mc:AlternateContent>
  <bookViews>
    <workbookView xWindow="-120" yWindow="-120" windowWidth="20730" windowHeight="11760" tabRatio="827" activeTab="6"/>
  </bookViews>
  <sheets>
    <sheet name="01 Chi tieu TH " sheetId="19" r:id="rId1"/>
    <sheet name="02 NLN, chan nuoi thu y...(PKT)" sheetId="4" r:id="rId2"/>
    <sheet name="03 Y te (PVH)" sheetId="11" r:id="rId3"/>
    <sheet name="04 GD (PVH)" sheetId="13" r:id="rId4"/>
    <sheet name="05 VH, CQDT (PVH+HCC)" sheetId="14" r:id="rId5"/>
    <sheet name="06 LĐ viec lam" sheetId="15" r:id="rId6"/>
    <sheet name="07 TNMT (PKT)" sheetId="18" r:id="rId7"/>
    <sheet name="08 TCNS ... (PKT)" sheetId="20" r:id="rId8"/>
  </sheets>
  <definedNames>
    <definedName name="__TH4" localSheetId="0" hidden="1">{"'Sheet1'!$L$16"}</definedName>
    <definedName name="__TH4" localSheetId="1" hidden="1">{"'Sheet1'!$L$16"}</definedName>
    <definedName name="__TH4" localSheetId="2" hidden="1">{"'Sheet1'!$L$16"}</definedName>
    <definedName name="__TH4" localSheetId="3" hidden="1">{"'Sheet1'!$L$16"}</definedName>
    <definedName name="__TH4" localSheetId="4" hidden="1">{"'Sheet1'!$L$16"}</definedName>
    <definedName name="__TH4" localSheetId="5" hidden="1">{"'Sheet1'!$L$16"}</definedName>
    <definedName name="__TH4" localSheetId="6" hidden="1">{"'Sheet1'!$L$16"}</definedName>
    <definedName name="__TH4" localSheetId="7" hidden="1">{"'Sheet1'!$L$16"}</definedName>
    <definedName name="__TH4" hidden="1">{"'Sheet1'!$L$16"}</definedName>
    <definedName name="_Fill" localSheetId="0" hidden="1">#REF!</definedName>
    <definedName name="_Fill" localSheetId="1" hidden="1">#REF!</definedName>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hidden="1">#REF!</definedName>
    <definedName name="_xlnm._FilterDatabase" localSheetId="0" hidden="1">'01 Chi tieu TH '!$A$8:$H$41</definedName>
    <definedName name="_xlnm._FilterDatabase" localSheetId="1" hidden="1">'02 NLN, chan nuoi thu y...(PKT)'!$A$8:$G$41</definedName>
    <definedName name="_xlnm._FilterDatabase" localSheetId="2" hidden="1">'03 Y te (PVH)'!$A$8:$H$106</definedName>
    <definedName name="_xlnm._FilterDatabase" localSheetId="3" hidden="1">'04 GD (PVH)'!$A$8:$H$60</definedName>
    <definedName name="_xlnm._FilterDatabase" localSheetId="4" hidden="1">'05 VH, CQDT (PVH+HCC)'!$A$9:$H$21</definedName>
    <definedName name="_xlnm._FilterDatabase" localSheetId="5" hidden="1">'06 LĐ viec lam'!$A$9:$H$25</definedName>
    <definedName name="_xlnm._FilterDatabase" localSheetId="6" hidden="1">'07 TNMT (PKT)'!$A$8:$H$17</definedName>
    <definedName name="_xlnm._FilterDatabase" localSheetId="7" hidden="1">'08 TCNS ... (PKT)'!#REF!</definedName>
    <definedName name="_Order1" hidden="1">255</definedName>
    <definedName name="_Order2" hidden="1">255</definedName>
    <definedName name="_Sort" localSheetId="0"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hidden="1">#REF!</definedName>
    <definedName name="dđ" localSheetId="0" hidden="1">{"'Sheet1'!$L$16"}</definedName>
    <definedName name="dđ" localSheetId="1" hidden="1">{"'Sheet1'!$L$16"}</definedName>
    <definedName name="dđ" localSheetId="2" hidden="1">{"'Sheet1'!$L$16"}</definedName>
    <definedName name="dđ" localSheetId="3" hidden="1">{"'Sheet1'!$L$16"}</definedName>
    <definedName name="dđ" localSheetId="4" hidden="1">{"'Sheet1'!$L$16"}</definedName>
    <definedName name="dđ" localSheetId="5" hidden="1">{"'Sheet1'!$L$16"}</definedName>
    <definedName name="dđ" localSheetId="6" hidden="1">{"'Sheet1'!$L$16"}</definedName>
    <definedName name="dđ" localSheetId="7" hidden="1">{"'Sheet1'!$L$16"}</definedName>
    <definedName name="dđ" hidden="1">{"'Sheet1'!$L$16"}</definedName>
    <definedName name="h" localSheetId="0" hidden="1">{"'Sheet1'!$L$16"}</definedName>
    <definedName name="h" localSheetId="1" hidden="1">{"'Sheet1'!$L$16"}</definedName>
    <definedName name="h" localSheetId="2" hidden="1">{"'Sheet1'!$L$16"}</definedName>
    <definedName name="h" localSheetId="3" hidden="1">{"'Sheet1'!$L$16"}</definedName>
    <definedName name="h" localSheetId="4" hidden="1">{"'Sheet1'!$L$16"}</definedName>
    <definedName name="h" localSheetId="5" hidden="1">{"'Sheet1'!$L$16"}</definedName>
    <definedName name="h" localSheetId="6" hidden="1">{"'Sheet1'!$L$16"}</definedName>
    <definedName name="h" localSheetId="7" hidden="1">{"'Sheet1'!$L$16"}</definedName>
    <definedName name="h" hidden="1">{"'Sheet1'!$L$16"}</definedName>
    <definedName name="HTML_CodePage" hidden="1">950</definedName>
    <definedName name="HTML_Control" localSheetId="0" hidden="1">{"'Sheet1'!$L$16"}</definedName>
    <definedName name="HTML_Control" localSheetId="1" hidden="1">{"'Sheet1'!$L$16"}</definedName>
    <definedName name="HTML_Control" localSheetId="2" hidden="1">{"'Sheet1'!$L$16"}</definedName>
    <definedName name="HTML_Control" localSheetId="3" hidden="1">{"'Sheet1'!$L$16"}</definedName>
    <definedName name="HTML_Control" localSheetId="4" hidden="1">{"'Sheet1'!$L$16"}</definedName>
    <definedName name="HTML_Control" localSheetId="5" hidden="1">{"'Sheet1'!$L$16"}</definedName>
    <definedName name="HTML_Control" localSheetId="6" hidden="1">{"'Sheet1'!$L$16"}</definedName>
    <definedName name="HTML_Control" localSheetId="7"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localSheetId="1" hidden="1">{"'Sheet1'!$L$16"}</definedName>
    <definedName name="huy" localSheetId="2" hidden="1">{"'Sheet1'!$L$16"}</definedName>
    <definedName name="huy" localSheetId="3" hidden="1">{"'Sheet1'!$L$16"}</definedName>
    <definedName name="huy" localSheetId="4" hidden="1">{"'Sheet1'!$L$16"}</definedName>
    <definedName name="huy" localSheetId="5" hidden="1">{"'Sheet1'!$L$16"}</definedName>
    <definedName name="huy" localSheetId="6" hidden="1">{"'Sheet1'!$L$16"}</definedName>
    <definedName name="huy" localSheetId="7" hidden="1">{"'Sheet1'!$L$16"}</definedName>
    <definedName name="huy" hidden="1">{"'Sheet1'!$L$16"}</definedName>
    <definedName name="_xlnm.Print_Area" localSheetId="0">'01 Chi tieu TH '!$A$1:$L$43</definedName>
    <definedName name="_xlnm.Print_Area" localSheetId="1">'02 NLN, chan nuoi thu y...(PKT)'!$A$1:$L$41</definedName>
    <definedName name="_xlnm.Print_Area" localSheetId="2">'03 Y te (PVH)'!$A$1:$L$113</definedName>
    <definedName name="_xlnm.Print_Area" localSheetId="3">'04 GD (PVH)'!$A$1:$L$60</definedName>
    <definedName name="_xlnm.Print_Area" localSheetId="4">'05 VH, CQDT (PVH+HCC)'!$A$1:$L$21</definedName>
    <definedName name="_xlnm.Print_Area" localSheetId="5">'06 LĐ viec lam'!$A$1:$L$26</definedName>
    <definedName name="_xlnm.Print_Area" localSheetId="6">'07 TNMT (PKT)'!$A$1:$L$27</definedName>
    <definedName name="_xlnm.Print_Area" localSheetId="7">'08 TCNS ... (PKT)'!$A$1:$L$25</definedName>
    <definedName name="_xlnm.Print_Titles" localSheetId="0">'01 Chi tieu TH '!$5:$6</definedName>
    <definedName name="_xlnm.Print_Titles" localSheetId="1">'02 NLN, chan nuoi thu y...(PKT)'!$5:$6</definedName>
    <definedName name="_xlnm.Print_Titles" localSheetId="2">'03 Y te (PVH)'!$5:$6</definedName>
    <definedName name="_xlnm.Print_Titles" localSheetId="3">'04 GD (PVH)'!$5:$6</definedName>
    <definedName name="_xlnm.Print_Titles" localSheetId="4">'05 VH, CQDT (PVH+HCC)'!$5:$6</definedName>
    <definedName name="_xlnm.Print_Titles" localSheetId="5">'06 LĐ viec lam'!$5:$6</definedName>
    <definedName name="_xlnm.Print_Titles" localSheetId="6">'07 TNMT (PKT)'!$5:$6</definedName>
    <definedName name="_xlnm.Print_Titles" localSheetId="7">'08 TCNS ... (PKT)'!$5:$6</definedName>
    <definedName name="TaxXL">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5" i="15" l="1"/>
  <c r="J25" i="15"/>
  <c r="H25" i="15"/>
  <c r="G25" i="15"/>
  <c r="K24" i="15"/>
  <c r="J24" i="15"/>
  <c r="H24" i="15"/>
  <c r="G24" i="15"/>
  <c r="K23" i="15"/>
  <c r="J23" i="15"/>
  <c r="H23" i="15"/>
  <c r="G23" i="15"/>
  <c r="K22" i="15"/>
  <c r="J22" i="15"/>
  <c r="H22" i="15"/>
  <c r="G22" i="15"/>
  <c r="K20" i="15"/>
  <c r="J20" i="15"/>
  <c r="H20" i="15"/>
  <c r="G20" i="15"/>
  <c r="K19" i="15"/>
  <c r="J19" i="15"/>
  <c r="H19" i="15"/>
  <c r="G19" i="15"/>
  <c r="K18" i="15"/>
  <c r="J18" i="15"/>
  <c r="H18" i="15"/>
  <c r="G18" i="15"/>
  <c r="K17" i="15"/>
  <c r="J17" i="15"/>
  <c r="H17" i="15"/>
  <c r="G17" i="15"/>
  <c r="K16" i="15"/>
  <c r="J16" i="15"/>
  <c r="H16" i="15"/>
  <c r="G16" i="15"/>
  <c r="K15" i="15"/>
  <c r="J15" i="15"/>
  <c r="H15" i="15"/>
  <c r="G15" i="15"/>
  <c r="I13" i="15"/>
  <c r="K13" i="15" s="1"/>
  <c r="F13" i="15"/>
  <c r="H13" i="15" s="1"/>
  <c r="K11" i="15"/>
  <c r="J11" i="15"/>
  <c r="H11" i="15"/>
  <c r="G11" i="15"/>
  <c r="K10" i="15"/>
  <c r="J10" i="15"/>
  <c r="H10" i="15"/>
  <c r="G10" i="15"/>
  <c r="K9" i="15"/>
  <c r="J9" i="15"/>
  <c r="H9" i="15"/>
  <c r="G9" i="15"/>
  <c r="G13" i="15" l="1"/>
  <c r="J13" i="15"/>
  <c r="K29" i="13" l="1"/>
  <c r="K30" i="13"/>
  <c r="K31" i="13"/>
  <c r="K33" i="13"/>
  <c r="K34" i="13"/>
  <c r="K35" i="13"/>
  <c r="K36" i="13"/>
  <c r="K28" i="13"/>
  <c r="K27" i="13"/>
  <c r="K26" i="13"/>
  <c r="K23" i="13"/>
  <c r="K19" i="13"/>
  <c r="K20" i="13"/>
  <c r="K18" i="13"/>
  <c r="J39" i="13" l="1"/>
  <c r="J40" i="13"/>
  <c r="J41" i="13"/>
  <c r="J42" i="13"/>
  <c r="J43" i="13"/>
  <c r="J44" i="13"/>
  <c r="J45" i="13"/>
  <c r="J46" i="13"/>
  <c r="J53" i="13"/>
  <c r="J54" i="13"/>
  <c r="J55" i="13"/>
  <c r="J57" i="13"/>
  <c r="J58" i="13"/>
  <c r="J59" i="13"/>
  <c r="J38" i="13"/>
  <c r="K39" i="13"/>
  <c r="K40" i="13"/>
  <c r="K41" i="13"/>
  <c r="K42" i="13"/>
  <c r="K43" i="13"/>
  <c r="K44" i="13"/>
  <c r="K45" i="13"/>
  <c r="K46" i="13"/>
  <c r="K47" i="13"/>
  <c r="K48" i="13"/>
  <c r="K50" i="13"/>
  <c r="K51" i="13"/>
  <c r="K53" i="13"/>
  <c r="K54" i="13"/>
  <c r="K38" i="13"/>
  <c r="J77" i="11"/>
  <c r="G77" i="11"/>
  <c r="F75" i="11"/>
  <c r="F74" i="11"/>
  <c r="F73" i="11"/>
  <c r="F68" i="11"/>
  <c r="F67" i="11"/>
  <c r="F66" i="11"/>
  <c r="G66" i="11" s="1"/>
  <c r="G62" i="11"/>
  <c r="F62" i="11"/>
  <c r="F61" i="11"/>
  <c r="G61" i="11" s="1"/>
  <c r="G60" i="11"/>
  <c r="F60" i="11"/>
  <c r="F59" i="11"/>
  <c r="G59" i="11" s="1"/>
  <c r="H58" i="11"/>
  <c r="G58" i="11"/>
  <c r="F58" i="11"/>
  <c r="G57" i="11"/>
  <c r="F57" i="11"/>
  <c r="K48" i="11"/>
  <c r="J48" i="11"/>
  <c r="H48" i="11"/>
  <c r="G48" i="11"/>
  <c r="F48" i="11"/>
  <c r="K14" i="11"/>
  <c r="J14" i="11"/>
  <c r="H14" i="11"/>
  <c r="G14" i="11"/>
  <c r="G36" i="19"/>
  <c r="H36" i="19"/>
  <c r="H35" i="19"/>
  <c r="H31" i="19"/>
  <c r="G26" i="19"/>
  <c r="G27" i="19"/>
  <c r="G30" i="19"/>
  <c r="G25" i="19"/>
  <c r="K24" i="19"/>
  <c r="K25" i="19"/>
  <c r="K26" i="19"/>
  <c r="K27" i="19"/>
  <c r="K28" i="19"/>
  <c r="K29" i="19"/>
  <c r="K30" i="19"/>
  <c r="K31" i="19"/>
  <c r="J24" i="19"/>
  <c r="J25" i="19"/>
  <c r="J26" i="19"/>
  <c r="J27" i="19"/>
  <c r="J30" i="19"/>
  <c r="K22" i="19"/>
  <c r="J22" i="19"/>
  <c r="G22" i="19"/>
  <c r="H22" i="19"/>
  <c r="H24" i="19"/>
  <c r="H25" i="19"/>
  <c r="H26" i="19"/>
  <c r="H27" i="19"/>
  <c r="H28" i="19"/>
  <c r="H29" i="19"/>
  <c r="H30" i="19"/>
  <c r="G24" i="19"/>
  <c r="H21" i="19"/>
  <c r="G21" i="19"/>
  <c r="J10" i="13" l="1"/>
  <c r="J11" i="13"/>
  <c r="K11" i="13" s="1"/>
  <c r="J13" i="13"/>
  <c r="K13" i="13" s="1"/>
  <c r="J15" i="13"/>
  <c r="K15" i="13" s="1"/>
  <c r="J16" i="13"/>
  <c r="K16" i="13" s="1"/>
  <c r="J17" i="13"/>
  <c r="K17" i="13" s="1"/>
  <c r="J18" i="13"/>
  <c r="J19" i="13"/>
  <c r="J20" i="13"/>
  <c r="J21" i="13"/>
  <c r="K21" i="13" s="1"/>
  <c r="J23" i="13"/>
  <c r="J26" i="13"/>
  <c r="J27" i="13"/>
  <c r="J28" i="13"/>
  <c r="J29" i="13"/>
  <c r="J30" i="13"/>
  <c r="J31" i="13"/>
  <c r="J33" i="13"/>
  <c r="J34" i="13"/>
  <c r="J9" i="13"/>
  <c r="K9" i="13" s="1"/>
  <c r="H10" i="13"/>
  <c r="H11" i="13"/>
  <c r="H13" i="13"/>
  <c r="H15" i="13"/>
  <c r="H16" i="13"/>
  <c r="H17" i="13"/>
  <c r="H18" i="13"/>
  <c r="H19" i="13"/>
  <c r="H20" i="13"/>
  <c r="H21" i="13"/>
  <c r="H23" i="13"/>
  <c r="H24" i="13"/>
  <c r="H25" i="13"/>
  <c r="H26" i="13"/>
  <c r="H27" i="13"/>
  <c r="H28" i="13"/>
  <c r="H29" i="13"/>
  <c r="H30" i="13"/>
  <c r="H31" i="13"/>
  <c r="H33" i="13"/>
  <c r="H34" i="13"/>
  <c r="H35" i="13"/>
  <c r="H36" i="13"/>
  <c r="H38" i="13"/>
  <c r="H39" i="13"/>
  <c r="H40" i="13"/>
  <c r="H41" i="13"/>
  <c r="H42" i="13"/>
  <c r="H43" i="13"/>
  <c r="H44" i="13"/>
  <c r="H45" i="13"/>
  <c r="H46" i="13"/>
  <c r="H47" i="13"/>
  <c r="H48" i="13"/>
  <c r="H50" i="13"/>
  <c r="H51" i="13"/>
  <c r="H53" i="13"/>
  <c r="H54" i="13"/>
  <c r="H57" i="13"/>
  <c r="H58" i="13"/>
  <c r="H59" i="13"/>
  <c r="H9" i="13"/>
  <c r="G10" i="13"/>
  <c r="G11" i="13"/>
  <c r="G13" i="13"/>
  <c r="G15" i="13"/>
  <c r="G16" i="13"/>
  <c r="G17" i="13"/>
  <c r="G18" i="13"/>
  <c r="G19" i="13"/>
  <c r="G20" i="13"/>
  <c r="G21" i="13"/>
  <c r="G23" i="13"/>
  <c r="G26" i="13"/>
  <c r="G27" i="13"/>
  <c r="G28" i="13"/>
  <c r="G29" i="13"/>
  <c r="G30" i="13"/>
  <c r="G31" i="13"/>
  <c r="G33" i="13"/>
  <c r="G34" i="13"/>
  <c r="G38" i="13"/>
  <c r="G39" i="13"/>
  <c r="G40" i="13"/>
  <c r="G41" i="13"/>
  <c r="G42" i="13"/>
  <c r="G43" i="13"/>
  <c r="G44" i="13"/>
  <c r="G45" i="13"/>
  <c r="G46" i="13"/>
  <c r="G53" i="13"/>
  <c r="G54" i="13"/>
  <c r="G55" i="13"/>
  <c r="G57" i="13"/>
  <c r="G58" i="13"/>
  <c r="G59" i="13"/>
  <c r="G9" i="13"/>
  <c r="K10" i="11"/>
  <c r="K11" i="11"/>
  <c r="K12" i="11"/>
  <c r="K13" i="11"/>
  <c r="K15" i="11"/>
  <c r="K16" i="11"/>
  <c r="K20" i="11"/>
  <c r="K22" i="11"/>
  <c r="K23" i="11"/>
  <c r="K25" i="11"/>
  <c r="K27" i="11"/>
  <c r="K28" i="11"/>
  <c r="K29" i="11"/>
  <c r="K32" i="11"/>
  <c r="K33" i="11"/>
  <c r="K35" i="11"/>
  <c r="K36" i="11"/>
  <c r="K37" i="11"/>
  <c r="K39" i="11"/>
  <c r="K40" i="11"/>
  <c r="K42" i="11"/>
  <c r="K43" i="11"/>
  <c r="K45" i="11"/>
  <c r="K51" i="11"/>
  <c r="K52" i="11"/>
  <c r="K53" i="11"/>
  <c r="K55" i="11"/>
  <c r="K65" i="11"/>
  <c r="K66" i="11"/>
  <c r="K67" i="11"/>
  <c r="K68" i="11"/>
  <c r="K69" i="11"/>
  <c r="K70" i="11"/>
  <c r="K71" i="11"/>
  <c r="K73" i="11"/>
  <c r="K74" i="11"/>
  <c r="K75" i="11"/>
  <c r="K76" i="11"/>
  <c r="K80" i="11"/>
  <c r="K81" i="11"/>
  <c r="K83" i="11"/>
  <c r="K84" i="11"/>
  <c r="K86" i="11"/>
  <c r="K87" i="11"/>
  <c r="K88" i="11"/>
  <c r="K89" i="11"/>
  <c r="K91" i="11"/>
  <c r="K92" i="11"/>
  <c r="K93" i="11"/>
  <c r="K94" i="11"/>
  <c r="K95" i="11"/>
  <c r="K96" i="11"/>
  <c r="K97" i="11"/>
  <c r="K99" i="11"/>
  <c r="K101" i="11"/>
  <c r="K102" i="11"/>
  <c r="K103" i="11"/>
  <c r="K105" i="11"/>
  <c r="K106" i="11"/>
  <c r="K108" i="11"/>
  <c r="K109" i="11"/>
  <c r="K110" i="11"/>
  <c r="K111" i="11"/>
  <c r="K112" i="11"/>
  <c r="K9" i="11"/>
  <c r="J11" i="11"/>
  <c r="J12" i="11"/>
  <c r="J13" i="11"/>
  <c r="J15" i="11"/>
  <c r="J16" i="11"/>
  <c r="J20" i="11"/>
  <c r="J22" i="11"/>
  <c r="J23" i="11"/>
  <c r="J25" i="11"/>
  <c r="J27" i="11"/>
  <c r="J28" i="11"/>
  <c r="J29" i="11"/>
  <c r="J32" i="11"/>
  <c r="J33" i="11"/>
  <c r="J35" i="11"/>
  <c r="J36" i="11"/>
  <c r="J37" i="11"/>
  <c r="J39" i="11"/>
  <c r="J40" i="11"/>
  <c r="J42" i="11"/>
  <c r="J43" i="11"/>
  <c r="J45" i="11"/>
  <c r="J51" i="11"/>
  <c r="J52" i="11"/>
  <c r="J53" i="11"/>
  <c r="J55" i="11"/>
  <c r="J65" i="11"/>
  <c r="J66" i="11"/>
  <c r="J67" i="11"/>
  <c r="J68" i="11"/>
  <c r="J69" i="11"/>
  <c r="J70" i="11"/>
  <c r="J71" i="11"/>
  <c r="J73" i="11"/>
  <c r="J74" i="11"/>
  <c r="J75" i="11"/>
  <c r="J76" i="11"/>
  <c r="J80" i="11"/>
  <c r="J81" i="11"/>
  <c r="J83" i="11"/>
  <c r="J84" i="11"/>
  <c r="J86" i="11"/>
  <c r="J87" i="11"/>
  <c r="J88" i="11"/>
  <c r="J89" i="11"/>
  <c r="J91" i="11"/>
  <c r="J92" i="11"/>
  <c r="J93" i="11"/>
  <c r="J94" i="11"/>
  <c r="J95" i="11"/>
  <c r="J96" i="11"/>
  <c r="J97" i="11"/>
  <c r="J99" i="11"/>
  <c r="J101" i="11"/>
  <c r="J102" i="11"/>
  <c r="J103" i="11"/>
  <c r="J105" i="11"/>
  <c r="J106" i="11"/>
  <c r="J108" i="11"/>
  <c r="J109" i="11"/>
  <c r="J110" i="11"/>
  <c r="J111" i="11"/>
  <c r="J112" i="11"/>
  <c r="H10" i="11"/>
  <c r="H12" i="11"/>
  <c r="H13" i="11"/>
  <c r="H15" i="11"/>
  <c r="H16" i="11"/>
  <c r="H20" i="11"/>
  <c r="H22" i="11"/>
  <c r="H23" i="11"/>
  <c r="H25" i="11"/>
  <c r="H27" i="11"/>
  <c r="H28" i="11"/>
  <c r="H29" i="11"/>
  <c r="H32" i="11"/>
  <c r="H33" i="11"/>
  <c r="H35" i="11"/>
  <c r="H36" i="11"/>
  <c r="H37" i="11"/>
  <c r="H39" i="11"/>
  <c r="H40" i="11"/>
  <c r="H42" i="11"/>
  <c r="H43" i="11"/>
  <c r="H45" i="11"/>
  <c r="H51" i="11"/>
  <c r="H52" i="11"/>
  <c r="H53" i="11"/>
  <c r="H55" i="11"/>
  <c r="H65" i="11"/>
  <c r="H66" i="11"/>
  <c r="H67" i="11"/>
  <c r="H68" i="11"/>
  <c r="H69" i="11"/>
  <c r="H70" i="11"/>
  <c r="H71" i="11"/>
  <c r="H73" i="11"/>
  <c r="H74" i="11"/>
  <c r="H75" i="11"/>
  <c r="H76" i="11"/>
  <c r="H80" i="11"/>
  <c r="H81" i="11"/>
  <c r="H83" i="11"/>
  <c r="H84" i="11"/>
  <c r="H86" i="11"/>
  <c r="H87" i="11"/>
  <c r="H88" i="11"/>
  <c r="H89" i="11"/>
  <c r="H91" i="11"/>
  <c r="H92" i="11"/>
  <c r="H93" i="11"/>
  <c r="H94" i="11"/>
  <c r="H95" i="11"/>
  <c r="H96" i="11"/>
  <c r="H97" i="11"/>
  <c r="H99" i="11"/>
  <c r="H101" i="11"/>
  <c r="H102" i="11"/>
  <c r="H103" i="11"/>
  <c r="H105" i="11"/>
  <c r="H106" i="11"/>
  <c r="H108" i="11"/>
  <c r="H109" i="11"/>
  <c r="H110" i="11"/>
  <c r="H111" i="11"/>
  <c r="H112" i="11"/>
  <c r="H9" i="11"/>
  <c r="G12" i="11"/>
  <c r="G13" i="11"/>
  <c r="G15" i="11"/>
  <c r="G16" i="11"/>
  <c r="G20" i="11"/>
  <c r="G22" i="11"/>
  <c r="G23" i="11"/>
  <c r="G25" i="11"/>
  <c r="G27" i="11"/>
  <c r="G28" i="11"/>
  <c r="G29" i="11"/>
  <c r="G32" i="11"/>
  <c r="G33" i="11"/>
  <c r="G35" i="11"/>
  <c r="G36" i="11"/>
  <c r="G37" i="11"/>
  <c r="G39" i="11"/>
  <c r="G40" i="11"/>
  <c r="G42" i="11"/>
  <c r="G43" i="11"/>
  <c r="G45" i="11"/>
  <c r="G51" i="11"/>
  <c r="G52" i="11"/>
  <c r="G53" i="11"/>
  <c r="G55" i="11"/>
  <c r="G65" i="11"/>
  <c r="G67" i="11"/>
  <c r="G68" i="11"/>
  <c r="G69" i="11"/>
  <c r="G70" i="11"/>
  <c r="G71" i="11"/>
  <c r="G73" i="11"/>
  <c r="G74" i="11"/>
  <c r="G75" i="11"/>
  <c r="G76" i="11"/>
  <c r="G80" i="11"/>
  <c r="G81" i="11"/>
  <c r="G83" i="11"/>
  <c r="G84" i="11"/>
  <c r="G86" i="11"/>
  <c r="G87" i="11"/>
  <c r="G88" i="11"/>
  <c r="G89" i="11"/>
  <c r="G91" i="11"/>
  <c r="G92" i="11"/>
  <c r="G93" i="11"/>
  <c r="G94" i="11"/>
  <c r="G95" i="11"/>
  <c r="G96" i="11"/>
  <c r="G97" i="11"/>
  <c r="G99" i="11"/>
  <c r="G101" i="11"/>
  <c r="G102" i="11"/>
  <c r="G103" i="11"/>
  <c r="G105" i="11"/>
  <c r="G106" i="11"/>
  <c r="G108" i="11"/>
  <c r="G109" i="11"/>
  <c r="G110" i="11"/>
  <c r="G111" i="11"/>
  <c r="G112" i="11"/>
  <c r="K10" i="14"/>
  <c r="K11" i="14"/>
  <c r="K12" i="14"/>
  <c r="K13" i="14"/>
  <c r="K9" i="14"/>
  <c r="J10" i="14"/>
  <c r="J11" i="14"/>
  <c r="J12" i="14"/>
  <c r="J13" i="14"/>
  <c r="J9" i="14"/>
  <c r="H10" i="14"/>
  <c r="H11" i="14"/>
  <c r="H12" i="14"/>
  <c r="H13" i="14"/>
  <c r="H9" i="14"/>
  <c r="G10" i="14"/>
  <c r="G11" i="14"/>
  <c r="G12" i="14"/>
  <c r="G13" i="14"/>
  <c r="G9" i="14"/>
  <c r="E18" i="20" l="1"/>
  <c r="A3" i="20"/>
  <c r="A3" i="4"/>
  <c r="A3" i="11" s="1"/>
  <c r="A3" i="13" s="1"/>
  <c r="A3" i="14" s="1"/>
  <c r="A3" i="15" s="1"/>
  <c r="A3" i="18" s="1"/>
  <c r="E38" i="4"/>
  <c r="E24" i="4"/>
  <c r="E19" i="4"/>
  <c r="E9" i="19" l="1"/>
  <c r="E56" i="13" l="1"/>
  <c r="H56" i="13" s="1"/>
  <c r="D56" i="13"/>
  <c r="J56" i="13" l="1"/>
  <c r="G56" i="13"/>
</calcChain>
</file>

<file path=xl/comments1.xml><?xml version="1.0" encoding="utf-8"?>
<comments xmlns="http://schemas.openxmlformats.org/spreadsheetml/2006/main">
  <authors>
    <author>Quang Chuc</author>
  </authors>
  <commentList>
    <comment ref="B54" authorId="0" shapeId="0">
      <text>
        <r>
          <rPr>
            <sz val="9"/>
            <rFont val="Arial"/>
            <family val="2"/>
            <charset val="163"/>
          </rPr>
          <t xml:space="preserve">Quang Chuc:
</t>
        </r>
      </text>
    </comment>
  </commentList>
</comments>
</file>

<file path=xl/sharedStrings.xml><?xml version="1.0" encoding="utf-8"?>
<sst xmlns="http://schemas.openxmlformats.org/spreadsheetml/2006/main" count="876" uniqueCount="419">
  <si>
    <t>TT</t>
  </si>
  <si>
    <t>Chỉ tiêu</t>
  </si>
  <si>
    <t xml:space="preserve">Đơn vị </t>
  </si>
  <si>
    <t>Ghi chú</t>
  </si>
  <si>
    <t>Xã giao</t>
  </si>
  <si>
    <t>%</t>
  </si>
  <si>
    <t xml:space="preserve"> -</t>
  </si>
  <si>
    <t>Triệu đồng</t>
  </si>
  <si>
    <t>Tỷ đồng</t>
  </si>
  <si>
    <t>B</t>
  </si>
  <si>
    <t>I</t>
  </si>
  <si>
    <t xml:space="preserve"> - </t>
  </si>
  <si>
    <t>Diện tích thu hoạch</t>
  </si>
  <si>
    <t>Diện tích kiến thiết cơ bản</t>
  </si>
  <si>
    <t>Diện tích trồng mới</t>
  </si>
  <si>
    <t>-</t>
  </si>
  <si>
    <t>II</t>
  </si>
  <si>
    <t>Diện tích rừng được khoán, bảo vệ theo chính sách</t>
  </si>
  <si>
    <t>III</t>
  </si>
  <si>
    <t>IV</t>
  </si>
  <si>
    <t>V</t>
  </si>
  <si>
    <t>Tỷ lệ số hộ dân nông thôn có nhà tiêu hợp vệ sinh</t>
  </si>
  <si>
    <t>Tỷ lệ dân nông thôn được sử dụng nước hợp vệ sinh</t>
  </si>
  <si>
    <t>1.1</t>
  </si>
  <si>
    <t>Thửa</t>
  </si>
  <si>
    <t>1.2</t>
  </si>
  <si>
    <t>Trích đo địa chính</t>
  </si>
  <si>
    <t xml:space="preserve">ĐĂNG KÝ ĐẤT ĐAI, LẬP HỒ SƠ ĐỊA CHÍNH, CẤP GIẤY CNQSD ĐẤT </t>
  </si>
  <si>
    <t>Giấy</t>
  </si>
  <si>
    <t>+</t>
  </si>
  <si>
    <t xml:space="preserve">Cấp GCN lần đầu </t>
  </si>
  <si>
    <t>Cấp đổi, cấp lại GCN</t>
  </si>
  <si>
    <t>Đăng ký biến động quyền sử dụng đất, quyền sở hữu nhà ở và tài sản khác gắn liền với đất (chuyển nhượng, cho tặng, thừa kế, tách thửa, hợp thửa, chuyển mục đích, đính chính sai sót, gia hạn SDĐ và đăng ký các biến động khác…)</t>
  </si>
  <si>
    <t>Cấp mới giấy chứng nhận.</t>
  </si>
  <si>
    <t>Đăng ký biến động trên GCNQSD đất đã cấp</t>
  </si>
  <si>
    <t>Các chỉ tiêu tổng hợp</t>
  </si>
  <si>
    <t>Số bác sĩ/10.000 dân</t>
  </si>
  <si>
    <t xml:space="preserve">Bác sĩ </t>
  </si>
  <si>
    <t>Số giường bệnh/10.000 dân</t>
  </si>
  <si>
    <t>Giường</t>
  </si>
  <si>
    <t>Tỷ lệ người dân hài lòng với dịch vụ y tế</t>
  </si>
  <si>
    <t>&gt;90</t>
  </si>
  <si>
    <t xml:space="preserve"> </t>
  </si>
  <si>
    <t xml:space="preserve">Tỷ lệ dân số được quản lý bằng hồ sơ sức khỏe điện tử </t>
  </si>
  <si>
    <t>Tỷ lệ bao phủ bảo hiểm y tế</t>
  </si>
  <si>
    <t>Y tế - Dân số</t>
  </si>
  <si>
    <t>Phòng chống bệnh phong</t>
  </si>
  <si>
    <t>Tỷ lệ lưu hành bệnh phong/10.000 dân</t>
  </si>
  <si>
    <t>1/10000</t>
  </si>
  <si>
    <t>&lt;0,2</t>
  </si>
  <si>
    <t>Phòng chống lao</t>
  </si>
  <si>
    <t>Số phát hiện bệnh nhân lao các thể</t>
  </si>
  <si>
    <t>Bệnh nhân</t>
  </si>
  <si>
    <t>Tỷ lệ điều trị thành công</t>
  </si>
  <si>
    <t>Phòng chống bệnh sốt rét:</t>
  </si>
  <si>
    <t>Tỷ lệ mắc sốt rét/1.000 dân</t>
  </si>
  <si>
    <t>Phòng chống Tăng huyết áp</t>
  </si>
  <si>
    <t>Tỷ lệ người phát hiện bệnh tăng huyết áp được quản lý điều trị theo hướng dẫn chuyên môn</t>
  </si>
  <si>
    <t>Đái tháo đường</t>
  </si>
  <si>
    <t>Tỷ lệ người phát hiện bệnh đái tháo đường được quản lý điều trị theo hướng dẫn chuyên môn</t>
  </si>
  <si>
    <t>Bảo vệ sức khỏe tâm thần cộng đồng và trẻ em</t>
  </si>
  <si>
    <t>Tỷ lệ BN được quản lý</t>
  </si>
  <si>
    <t>Tỷ lệ BN được điều trị ổn định</t>
  </si>
  <si>
    <t>Bệnh phổi tắc nghẽn mãn tính và hen phế quản</t>
  </si>
  <si>
    <t>Tỷ lệ bệnh nhân Bệnh phổi tắc nghẽn mãn tính được phát hiện và điều trị đúng phác đồ</t>
  </si>
  <si>
    <t>Quân dân y kết hợp</t>
  </si>
  <si>
    <t>Tỷ lệ các đơn vị dự bị động viên, đội cơ động sẵn sàng cơ động</t>
  </si>
  <si>
    <t>Tiêm chủng mở rộng</t>
  </si>
  <si>
    <t>Tỷ lệ trẻ dưới 1 tuổi được tiêm chủng đầy đủ  8 loại vắc xin</t>
  </si>
  <si>
    <t>Dân số và Phát triển</t>
  </si>
  <si>
    <t>Dân số trung bình</t>
  </si>
  <si>
    <t>Nguời</t>
  </si>
  <si>
    <t>Tỷ lệ phụ nữ mang thai được sàng lọc trước sinh</t>
  </si>
  <si>
    <t>Tỷ lệ trẻ sơ sinh được sàng lọc</t>
  </si>
  <si>
    <t>Tỷ lệ nam, nữ thanh niên thực hiện tư vấn khám sức khỏe trước khi kết hôn</t>
  </si>
  <si>
    <t>Tỷ lệ người cao tuổi được khám sức khỏe định kỳ ít nhất 1 lần/năm</t>
  </si>
  <si>
    <t>Tỷ lệ các cặp vợ chồng trong độ tuổi sinh đẻ áp dụng các BPTT Hiện đại</t>
  </si>
  <si>
    <t>Chăm sóc sức khỏe sinh sản và cải thiện tình trạng dinh dưỡng trẻ em</t>
  </si>
  <si>
    <t>Tỷ lệ phụ nữ có thai được khám thai ít nhất 3 lần trong 3 thai kỳ</t>
  </si>
  <si>
    <t>Tỷ lệ phụ nữ đẻ được nhân viên y tế đã qua đào tạo đỡ</t>
  </si>
  <si>
    <t>Tỷ lệ bà mẹ và trẻ sơ sinh được chăm sóc sau sinh tại nhà trong vòng 42 ngày sau đẻ</t>
  </si>
  <si>
    <t>Đảm bảo an toàn vệ sinh thực phẩm</t>
  </si>
  <si>
    <t>Tỷ lệ cơ sở sản xuất, chế biến và kinh doanh thực phẩm được kiểm tra đạt yêu cầu về VSATTP</t>
  </si>
  <si>
    <t>Tỷ lệ các cơ sở dịch vụ ăn uống có giấy phép kinh doanh được cấp GCN cơ sở đủ ĐK VSATTP</t>
  </si>
  <si>
    <t>Tỷ lệ ca ngộ độc trong các vụ ngộ độc thực phẩm được báo cáo/ 100.000 dân</t>
  </si>
  <si>
    <t>ca mắc</t>
  </si>
  <si>
    <t>&lt;7</t>
  </si>
  <si>
    <t>Phòng chống HIV/AIDS</t>
  </si>
  <si>
    <t>Tỷ lệ phụ nữ mang thai có HIV dương tính được điều trị dự phòng lây từ mẹ sang con</t>
  </si>
  <si>
    <t xml:space="preserve">Tỷ lệ người nhiễm HIV mắc lao được điều trị đồng thời cả lao và ARV </t>
  </si>
  <si>
    <t>Giáo dục mầm non</t>
  </si>
  <si>
    <t xml:space="preserve">Tổng số trường </t>
  </si>
  <si>
    <t xml:space="preserve">Trường </t>
  </si>
  <si>
    <t xml:space="preserve">Tổng số trẻ </t>
  </si>
  <si>
    <t>Cháu</t>
  </si>
  <si>
    <t xml:space="preserve">Tỷ lệ  trẻ 5 tuổi đi học mẫu giáo </t>
  </si>
  <si>
    <t xml:space="preserve">Giáo dục phổ thông </t>
  </si>
  <si>
    <t xml:space="preserve">Tỷ lệ huy động trẻ em (6-14 tuổi) đến trường </t>
  </si>
  <si>
    <t xml:space="preserve">Cấp tiểu học </t>
  </si>
  <si>
    <t xml:space="preserve">Trong đó: Trường PTDTBT </t>
  </si>
  <si>
    <t xml:space="preserve">Tổng số lớp tiểu học </t>
  </si>
  <si>
    <t xml:space="preserve">Lớp </t>
  </si>
  <si>
    <t xml:space="preserve">Tổng số học sinh tiểu học </t>
  </si>
  <si>
    <t xml:space="preserve">Học sinh </t>
  </si>
  <si>
    <t>Trong đó: Tuyển mới vào lớp 1</t>
  </si>
  <si>
    <t xml:space="preserve">Học sinh Phổ thông DTBT </t>
  </si>
  <si>
    <t>Tỷ lệ trẻ em 6 tuổi vào lớp 1</t>
  </si>
  <si>
    <t>Cấp Trung học cơ sở</t>
  </si>
  <si>
    <t>Trong đó: Trường THCS</t>
  </si>
  <si>
    <t>Trường Phổ thông cơ sở (Trường TH&amp;THCS)</t>
  </si>
  <si>
    <t>Trường Phổ thông DTBT</t>
  </si>
  <si>
    <t xml:space="preserve">Tổng số lớp Trung học cơ sở </t>
  </si>
  <si>
    <t xml:space="preserve">Trong đó: Tuyển mới vào lớp 6 </t>
  </si>
  <si>
    <t>So với học sinh tốt nghiệp tiểu học</t>
  </si>
  <si>
    <t>Phổ cập giáo dục</t>
  </si>
  <si>
    <t>Số xã duy trì đạt chuẩn XMC</t>
  </si>
  <si>
    <t>xã</t>
  </si>
  <si>
    <t xml:space="preserve">- </t>
  </si>
  <si>
    <t>Số xã duy trì đạt chuẩn PCGDTH</t>
  </si>
  <si>
    <t>Số xã duy trì đạt chuẩn PCGDTHCS</t>
  </si>
  <si>
    <t>Số xã đạt chuẩn PCGDMN 5 tuổi</t>
  </si>
  <si>
    <t xml:space="preserve">Số trường đạt chuẩn quốc gia </t>
  </si>
  <si>
    <t>5.1</t>
  </si>
  <si>
    <t xml:space="preserve">Mầm non </t>
  </si>
  <si>
    <t>Trường</t>
  </si>
  <si>
    <t>5.2</t>
  </si>
  <si>
    <t>Tiểu học</t>
  </si>
  <si>
    <t>5.3</t>
  </si>
  <si>
    <t>Trung học cơ sở</t>
  </si>
  <si>
    <t>Tỷ lệ học sinh được học ngoại ngữ, tin học</t>
  </si>
  <si>
    <t>Tỷ lệ giáo viên đạt trên chuẩn về trình độ đào tạo</t>
  </si>
  <si>
    <t xml:space="preserve">Giáo dục thường xuyên </t>
  </si>
  <si>
    <t>Tỷ lệ người biết chữ</t>
  </si>
  <si>
    <t>Tỷ lệ người biết chữ mức 1</t>
  </si>
  <si>
    <t>Tỷ lệ người biết chữ mức 2</t>
  </si>
  <si>
    <t xml:space="preserve">Trung tâm học tập cộng đồng </t>
  </si>
  <si>
    <t>Trung tâm</t>
  </si>
  <si>
    <t>Tỷ lệ gia đình đạt chuẩn văn hoá</t>
  </si>
  <si>
    <t>Tỷ lệ thôn, tổ dân phố đạt chuẩn VH</t>
  </si>
  <si>
    <t>Tổng số lượt khách tham quan du lịch trên địa bàn</t>
  </si>
  <si>
    <t>Người</t>
  </si>
  <si>
    <t xml:space="preserve">Tỷ lệ lao động qua đào tạo </t>
  </si>
  <si>
    <t xml:space="preserve">Hộ </t>
  </si>
  <si>
    <t xml:space="preserve">Giảm số hộ nghèo trong năm   </t>
  </si>
  <si>
    <t>Số hộ nghèo còn lại</t>
  </si>
  <si>
    <t>Tỷ lệ số người trong độ tuổi tham gia BHXH</t>
  </si>
  <si>
    <t>Tỷ lệ tham gia BHXH bắt buộc</t>
  </si>
  <si>
    <t>Tỷ lệ tham gia BHXH tự nguyện</t>
  </si>
  <si>
    <t>Tỷ lệ tham gia BHXH thất nghiệp</t>
  </si>
  <si>
    <t>Tỷ lệ thủ tục hành chính đáp ứng yêu cầu được triển khai dịch vụ công trực tuyến toàn trình</t>
  </si>
  <si>
    <t>Tỷ lệ hồ sơ được giải quyết trực tuyến toàn trình (trên tổng số hồ sơ phát sinh của các dịch vụ công trực tuyến)</t>
  </si>
  <si>
    <t> % </t>
  </si>
  <si>
    <t>Tỷ lệ số hóa hồ sơ giải quyết TTHC</t>
  </si>
  <si>
    <t>Tỷ lệ thanh toán trực tuyến</t>
  </si>
  <si>
    <t>Tỷ lệ đơn thư khiếu nại, tố cáo được thẩm tra, xác minh, kết luận và ban hành quyết định giải quyết trong thời hạn quy định đối với cấp xã</t>
  </si>
  <si>
    <t>Tỷ lệ thôn đạt xuất sắc trong phong trào Toàn dân bảo vệ an ninh tổ quốc</t>
  </si>
  <si>
    <t>Tỷ lệ giải quyết các vụ án</t>
  </si>
  <si>
    <t>Xoá mù chữ và sau xóa mù chữ</t>
  </si>
  <si>
    <t>Sau xóa mù chữ</t>
  </si>
  <si>
    <t xml:space="preserve">Học viên </t>
  </si>
  <si>
    <t>KH năm 2026</t>
  </si>
  <si>
    <t>Chỉ số hạnh phúc của người dân</t>
  </si>
  <si>
    <t>Tỷ lệ hộ gia đình thực hiện phân loại chất thải rắn sinh hoạt tại nguồn</t>
  </si>
  <si>
    <t>Tỷ lệ xã đạt tiêu chí quốc gia về y tế</t>
  </si>
  <si>
    <t>Số người được khám phát hiện bệnh phong</t>
  </si>
  <si>
    <t xml:space="preserve">Cấp trung học phổ thông </t>
  </si>
  <si>
    <t>Trong đó: Trường THCS&amp;THPT, PTDTNT THCS&amp;THPT; THPT DTNT</t>
  </si>
  <si>
    <t>Tổng số lớp Trung học phổ thông</t>
  </si>
  <si>
    <t>Tổng số học sinh THPT</t>
  </si>
  <si>
    <t>Tỷ lệ sử dụng dịch vụ công trực tuyến của người dân và doanh nghiệp</t>
  </si>
  <si>
    <t>Tỷ lệ hồ sơ công việc trong các CQHCNN cấp xã được xử lý trên môi trường mạng</t>
  </si>
  <si>
    <t>Tỷ lệ công chức trong các cơ quan hành chính nhà nước các cấp đạt chuẩn kỹ năng ứng dụng CNTT cơ bản</t>
  </si>
  <si>
    <t>Lực lượng lao động  từ 15 tuổi trở lên</t>
  </si>
  <si>
    <t>Lao động từ 15 tuổi trở lên đang làm việc trong nền kinh tế</t>
  </si>
  <si>
    <t>1.3</t>
  </si>
  <si>
    <t>1.4</t>
  </si>
  <si>
    <t>Chuyển dịch cơ cấu lao động nông nghiệp sang phi nông nghiệp</t>
  </si>
  <si>
    <t xml:space="preserve">Tổng số học sinh Trung học cơ sở, </t>
  </si>
  <si>
    <t>Trâu</t>
  </si>
  <si>
    <t>Bò</t>
  </si>
  <si>
    <t>Ngựa</t>
  </si>
  <si>
    <t>Lợn đen bản địa</t>
  </si>
  <si>
    <t>Tỷ lệ trường học đạt chuẩn quốc gia. Trong đó:</t>
  </si>
  <si>
    <t>Tổng số sản phẩm OCOP</t>
  </si>
  <si>
    <t>Tỷ lệ dân số được sử dụng nước sạch đáp ứng quy chuẩn</t>
  </si>
  <si>
    <t>Tỉnh giao</t>
  </si>
  <si>
    <t>Dự án phòng, chống một số bệnh có tính chất nguy hiểm đối với cộng đồng</t>
  </si>
  <si>
    <t>Tỷ lệ % bệnh nhân phong được quản lý và điều trị</t>
  </si>
  <si>
    <t>Số người mắc bệnh ngoài da được khám</t>
  </si>
  <si>
    <t>≥90</t>
  </si>
  <si>
    <t>Số người nghi lao khám sàng lọc bệnh Lao</t>
  </si>
  <si>
    <t>Số người xét nghiệm Lao</t>
  </si>
  <si>
    <t>Số thu nhận quản lý điều trị bệnh nhân lao</t>
  </si>
  <si>
    <t>&lt;0,001</t>
  </si>
  <si>
    <t xml:space="preserve">Tổng số lam phát hiện </t>
  </si>
  <si>
    <t>Cái</t>
  </si>
  <si>
    <t>Tỷ lệ bệnh nhân sốt rét phát hiện được điều trị</t>
  </si>
  <si>
    <t>Tỷ lệ người trưởng thành được khám sàng lọc</t>
  </si>
  <si>
    <t>Tỷ lệ người từ 40 tuổi trở lên được khám sàng lọc</t>
  </si>
  <si>
    <t>Tỷ lệ người từ 40 tuổi trở lên được khám sàng lọc ĐTĐ (bằng phiếu đánh giá nguy cơ và/hoặc XN đường máu)</t>
  </si>
  <si>
    <t>Phòng chống giun sán (Tỷ lệ uống thuốc tẩy giun)</t>
  </si>
  <si>
    <t>Trẻ 24 - 60 tháng tuổi</t>
  </si>
  <si>
    <t>Học sinh tiểu học</t>
  </si>
  <si>
    <t>Phụ nữ tuổi sinh sản</t>
  </si>
  <si>
    <t>≥95</t>
  </si>
  <si>
    <t>Hoạt động phòng chống mù lòa</t>
  </si>
  <si>
    <t>9.1</t>
  </si>
  <si>
    <t xml:space="preserve">Số người được khám </t>
  </si>
  <si>
    <t>9.2</t>
  </si>
  <si>
    <t>Số mắt mổ đục thủy tinh thể</t>
  </si>
  <si>
    <t>Mắt</t>
  </si>
  <si>
    <t>9.3</t>
  </si>
  <si>
    <t>Số mắt mổ mộng, quặm</t>
  </si>
  <si>
    <t>Tỷ lệ tiêm vắc xin Sởi - Rubella</t>
  </si>
  <si>
    <t>Tỷ lệ tiêm chủng vắc xin uốn ván đủ 2 mũi trở lên cho phụ nữ có thai</t>
  </si>
  <si>
    <t>Tỷ lệ uống vắc xin Rota</t>
  </si>
  <si>
    <t>Tỷ lệ tiêm vắc xin Viêm não nhật bản</t>
  </si>
  <si>
    <t>Tỷ lệ tiêm vắc xin Bạch hầu - Ho gà - Uốn ván (DPT)</t>
  </si>
  <si>
    <t xml:space="preserve">Tỷ lệ tiêm vắc xin Uốn ván - Bạch hầu giảm liều (Td) cho trẻ 07 tuổi </t>
  </si>
  <si>
    <t>Tổng số người mới sử dụng biện pháp tránh thai hiện đại trong năm</t>
  </si>
  <si>
    <t xml:space="preserve">Số mô hình dinh dưỡng 1000 ngày đầu đời tại các xã khu vực III </t>
  </si>
  <si>
    <t>Mô hình</t>
  </si>
  <si>
    <t xml:space="preserve">Tỷ lệ trẻ &lt;5 tuổi được theo dõi tăng trưởng 6 tháng/ lần </t>
  </si>
  <si>
    <t>&gt;95</t>
  </si>
  <si>
    <t>Tỷ lệ trẻ 6-59 tháng tuổi được bổ sung Vitamin A</t>
  </si>
  <si>
    <t xml:space="preserve"> (%)</t>
  </si>
  <si>
    <t>&gt;98</t>
  </si>
  <si>
    <t>Tỷ lệ cán bộ y tế làm công tác ATTP tuyến xã/phường được cập nhật kiến thức chuyên môn, nghiệp vụ về ATTP</t>
  </si>
  <si>
    <t>Số lượt tuyên truyền về ATTP trên phương tiện thông tin đại chúng</t>
  </si>
  <si>
    <t>Lượt</t>
  </si>
  <si>
    <t>Tỷ lệ bệnh nhân lao được xét nghiệm HIV</t>
  </si>
  <si>
    <t xml:space="preserve">Tỷ lệ người nhiễm HIV được tiếp cận và duy trì điều trị ARV </t>
  </si>
  <si>
    <t>Công tác vệ sinh lao động phòng, chống bệnh nghề nghiệp</t>
  </si>
  <si>
    <t>Tỷ lệ số cơ sở lao động có yếu tố có hại gây bệnh nghề nghiệp được quản lý</t>
  </si>
  <si>
    <t xml:space="preserve">Tỷ lệ cơ sở lao động có yếu tố có hại gây bệnh nghề nghiệp được kiểm tra hoạt động quan trắc môi trường lao động. </t>
  </si>
  <si>
    <t>Tỷ lệ xã, phường lồng ghép dịch vụ chăm sóc sức khỏe cho NLĐ không có hợp đồng LĐ vào hoạt động CSSKBĐ tại y tế cơ sở</t>
  </si>
  <si>
    <t>Tỷ lệ cơ sở lao động được tư vấn về bệnh không lây nhiễm, thực hiện các biện pháp phòng chống, nâng cao sức khỏe, dinh dưỡng hợp vệ sinh, phù hợp điều kiện lao động, tăng cường vận động tại nơi làm việc.</t>
  </si>
  <si>
    <t>Tỷ lệ người lao động tại các cơ sở có nguy cơ mắc bệnh nghề nghiệp được tiếp cận thông tin về yếu tố có hại, biện pháp phòng chống và được khám phát hiện sớm bệnh nghề nghiệp</t>
  </si>
  <si>
    <t>Tỷ lệ người bị tai nạn lao động, bệnh nghề nghiệp được sơ cấp cứu tại nơi làm việc, khám bệnh, điều trị và phục hồi chức năng</t>
  </si>
  <si>
    <t>Tỷ lệ người lao động nữ tại các khu công nghiệp, khu chế xuất được tư vấn và cung cấp dịch vụ chăm sóc sức khoẻ sinh sản, phòng chống HIV/AIDS và nuôi con bằng sữa mẹ (Lao động nữ)</t>
  </si>
  <si>
    <t>Sức khoẻ môi trường Y tế trường học</t>
  </si>
  <si>
    <t>Tỷ lệ (%) trạm y tế cấp xã, phường có bố trí cán bộ y tế theo dõi, hỗ trợ các trường triển khai công tác y tế trường học</t>
  </si>
  <si>
    <t>Truyền thông giáo dục sức khoẻ</t>
  </si>
  <si>
    <t xml:space="preserve">Truyền thông trực tiếp tại cộng đồng (Lồng ghép với họp thôn/bản, thăm hộ gia đình, thảo luận nhóm, trình diễn, làm mẫu, tư vấn sức khỏe lồng ghép KCB) </t>
  </si>
  <si>
    <t>Truyền thông gián tiếp: Giáo dục sức khoẻ trên hệ thống loa truyền thanh xã, phường.</t>
  </si>
  <si>
    <t>Tin, bài, ảnh đăng trên Báo Lào Cai, Cổng thông tin ĐT ngành Y tế, Trang Fanpage của TTYT, TYT…</t>
  </si>
  <si>
    <t>Tin, bài, ảnh</t>
  </si>
  <si>
    <t>Công tác bảo trợ xã hội</t>
  </si>
  <si>
    <t>Tỷ lệ đối tượng bảo trợ, đủ điều kiện được thụ hưởng chính sách trợ giúp xã hội</t>
  </si>
  <si>
    <t>Tỷ lệ trẻ em gặp thiên tai, thảm họa được cứu trợ, hỗ trợ kịp thời</t>
  </si>
  <si>
    <t>100</t>
  </si>
  <si>
    <t>65</t>
  </si>
  <si>
    <t>Tỷ lệ thất nghiệp của lực lượng lao động trong độ tuổi</t>
  </si>
  <si>
    <t>Số lao động được giải quyết việc làm</t>
  </si>
  <si>
    <t>Trong đó:</t>
  </si>
  <si>
    <t>+ Lao động nữ</t>
  </si>
  <si>
    <t xml:space="preserve">+ Dân tộc thiểu số </t>
  </si>
  <si>
    <t>Phát triển kinh tế - xã hội tại địa phương</t>
  </si>
  <si>
    <t>Cung ứng làm việc ở nước ngoài theo hợp đồng</t>
  </si>
  <si>
    <t>Cung ứng lao động đi làm việc ngoài tỉnh</t>
  </si>
  <si>
    <t>Giải quyết việc làm thông qua vay vốn Quỹ Quốc gia giải quyết việc làm</t>
  </si>
  <si>
    <t>Trong đó: Tỷ lệ lao động qua đào tạo có văn bằng, chứng chỉ</t>
  </si>
  <si>
    <t xml:space="preserve">Tổng số lao động qua đào tạo, bồi dưỡng trong năm </t>
  </si>
  <si>
    <t xml:space="preserve">Số hợp tác xã thành lập mới </t>
  </si>
  <si>
    <t xml:space="preserve">Số tổ hợp tác thành lập mới </t>
  </si>
  <si>
    <t>HTX</t>
  </si>
  <si>
    <t>THT</t>
  </si>
  <si>
    <t>Tỷ lệ chất thải rắn sinh hoạt được thu gom, xử lý</t>
  </si>
  <si>
    <t>Đăng ký, cấp giấy chứng nhận: Lần đầu, cấp đổi, cấp lại GCN QSD đất, quyền sở hữu nhà ở và các tài sản khác gắn liền với đất cho hộ  gia đình cá nhân</t>
  </si>
  <si>
    <t>50</t>
  </si>
  <si>
    <t>Đo đạc địa chính (Hộ gia đình, cá nhân)</t>
  </si>
  <si>
    <t xml:space="preserve">Trích lục bản đồ địa chính </t>
  </si>
  <si>
    <t>2.1</t>
  </si>
  <si>
    <t>2.2</t>
  </si>
  <si>
    <t>2.3</t>
  </si>
  <si>
    <t>2.4</t>
  </si>
  <si>
    <t>2.5</t>
  </si>
  <si>
    <t>3.1</t>
  </si>
  <si>
    <t>3.2</t>
  </si>
  <si>
    <t>3.3</t>
  </si>
  <si>
    <t>4.1</t>
  </si>
  <si>
    <t>4.2</t>
  </si>
  <si>
    <t>4.3</t>
  </si>
  <si>
    <t>6.1</t>
  </si>
  <si>
    <t>6.2</t>
  </si>
  <si>
    <t>8.1</t>
  </si>
  <si>
    <t>8.2</t>
  </si>
  <si>
    <t>8.3</t>
  </si>
  <si>
    <t>1.000 lượt người</t>
  </si>
  <si>
    <t>Tổng doanh thu từ du lịch</t>
  </si>
  <si>
    <t>Tỷ lệ trẻ em dưới 5 tuổi suy dinh dưỡng (chiều cao/tuổi)</t>
  </si>
  <si>
    <t>Tỷ lệ trẻ em dưới 5 tuổi suy dinh dưỡng (cân nặng/tuổi)</t>
  </si>
  <si>
    <t>&gt;91</t>
  </si>
  <si>
    <t>1/1000 dân</t>
  </si>
  <si>
    <t>Kế hoạch giáo giục nghề nghiệp tuyển mới</t>
  </si>
  <si>
    <t>Cao đẳng</t>
  </si>
  <si>
    <t xml:space="preserve">Trung cấp </t>
  </si>
  <si>
    <t>Sơ cấp và đào tạo dưới 3 tháng</t>
  </si>
  <si>
    <t>Trong đó: Hỗ trợ đào tạo nghề cho lao động nông thôn (lao động thuộc hộ nghèo, cận nghèo, lao động là người dân tộc thiểu số…)</t>
  </si>
  <si>
    <t>Đăng ký hộ kinh doanh mới</t>
  </si>
  <si>
    <t>Đăng ký thay đổi hộ kinh doanh</t>
  </si>
  <si>
    <t>Diện tích Khoanh nuôi TS tự nhiên từ nguồn NSNN; trong đó:</t>
  </si>
  <si>
    <t>Nông lâm, ngư nghiệp</t>
  </si>
  <si>
    <t>Công nghiệp - Xây dựng</t>
  </si>
  <si>
    <t>Dịch vụ</t>
  </si>
  <si>
    <t>GRDP bình quân đầu người</t>
  </si>
  <si>
    <t>Thu nhập bình quân đầu người</t>
  </si>
  <si>
    <t>Thu ngân sách nhà nước trên địa bàn</t>
  </si>
  <si>
    <t>Tổng vốn đầu tư thực hiện trên địa bàn</t>
  </si>
  <si>
    <t>Tổng lượng khách du lịch</t>
  </si>
  <si>
    <t>1000 lượt người</t>
  </si>
  <si>
    <t>Tổng doanh thu du lịch</t>
  </si>
  <si>
    <t xml:space="preserve">Chỉ số hạnh phúc của người dân </t>
  </si>
  <si>
    <t>Tỷ lệ lao động đã qua đào tạo</t>
  </si>
  <si>
    <t>Tỷ lệ trường học đạt chuẩn quốc gia</t>
  </si>
  <si>
    <t xml:space="preserve"> Đạt chuẩn phổ cập giáo dục mầm non cho trẻ em từ 3 đến 5 tuổi</t>
  </si>
  <si>
    <t>Tỷ lệ dân số được sử dụng nước sạch đáp ứng quy chuẩn</t>
  </si>
  <si>
    <t>Tỷ lệ che phủ rừng</t>
  </si>
  <si>
    <t>Tỷ lệ chất thải nguy hại được thu gom, xử lý</t>
  </si>
  <si>
    <t xml:space="preserve">Tỷ lệ chất thải y tế được thu gom, xử lý </t>
  </si>
  <si>
    <t>Tỷ lệ các cơ sở sản xuất kinh doanh đạt quy chuẩn về môi trường</t>
  </si>
  <si>
    <t>Tổng sản phẩm trên địa bàn  (GRDP) theo giá hiện hành</t>
  </si>
  <si>
    <t>Tốc độ tăng trưởng tổng sản phẩm trên địa bàn (GRDP) (theo giá so sánh %)</t>
  </si>
  <si>
    <t>Giá trị sản xuất tiểu thủ công nghiệp</t>
  </si>
  <si>
    <t xml:space="preserve">Giảm tỷ lệ hộ nghèo trong năm trước (theo chuẩn đa chiều giai đoạn 2022-2025)  </t>
  </si>
  <si>
    <t>KTXH-01</t>
  </si>
  <si>
    <t>KTXH-02</t>
  </si>
  <si>
    <t>KTXH-03</t>
  </si>
  <si>
    <t>KTXH-04</t>
  </si>
  <si>
    <t>KTXH-05</t>
  </si>
  <si>
    <t>A</t>
  </si>
  <si>
    <t>VI</t>
  </si>
  <si>
    <t>VII</t>
  </si>
  <si>
    <t>VIII</t>
  </si>
  <si>
    <t>IX</t>
  </si>
  <si>
    <t>X</t>
  </si>
  <si>
    <t>XI</t>
  </si>
  <si>
    <t>VĂN HÓA</t>
  </si>
  <si>
    <t>CHÍNH QUYỀN ĐIỆN TỬ</t>
  </si>
  <si>
    <t>XII</t>
  </si>
  <si>
    <t>Bảo hiểm xã hội, BHYT</t>
  </si>
  <si>
    <t>Chỉ tiêu tiổng hợp</t>
  </si>
  <si>
    <t>Giải quyết việc làm</t>
  </si>
  <si>
    <t xml:space="preserve"> Lao động qua đào tạo, bồi dưỡng trong năm</t>
  </si>
  <si>
    <t>Tổng mức đầu tư toàn xã hội</t>
  </si>
  <si>
    <t xml:space="preserve">Tổng mức bán lẻ hàng hóa và dịch vụ xã hội đạt </t>
  </si>
  <si>
    <t>Giá trị sản phẩm trên 01 ha đất trồng trọt và nuôi 
trồng thủy sản</t>
  </si>
  <si>
    <t>LĨNH VỰC MÔI TRƯỜNG</t>
  </si>
  <si>
    <t>Tiêu chí</t>
  </si>
  <si>
    <t xml:space="preserve">Số tiêu chí xã nông thôn mới hoàn thành  </t>
  </si>
  <si>
    <t>Giao sau theo Bộ TC mới</t>
  </si>
  <si>
    <t>KTXH-06</t>
  </si>
  <si>
    <t>KTXH-07</t>
  </si>
  <si>
    <t>KTXH-08</t>
  </si>
  <si>
    <t>&gt;514</t>
  </si>
  <si>
    <t>Cơ cấu (GRDP). Trong đó:</t>
  </si>
  <si>
    <t>KẾT QUẢ THỰC HIỆN CHỈ TIÊU CHỦ YẾU PHÁT TRIỂN KINH TẾ - XÃ HỘI 6 THÁNG ĐẦU NĂM 2026 XÃ LÙNG PHÌNH</t>
  </si>
  <si>
    <t>(Kèm theo báo cáo số      /BC-UBND ngày   6/2026 của UBND xã Lùng Phình)</t>
  </si>
  <si>
    <t>Trồng trọt</t>
  </si>
  <si>
    <t>Giá trị sản phẩm trên 1 ha đất canh tác trồng trọt và nuôi trồng thủy sản</t>
  </si>
  <si>
    <t>Sản lượng lương thực có hạt</t>
  </si>
  <si>
    <t>Tấn</t>
  </si>
  <si>
    <t>Diện tích cây lúa</t>
  </si>
  <si>
    <t>Ha</t>
  </si>
  <si>
    <t>Sản lượng</t>
  </si>
  <si>
    <t>Diện tích cây ngô</t>
  </si>
  <si>
    <t>Rau đậu các loại</t>
  </si>
  <si>
    <t xml:space="preserve">Trong đó: Diện tích rau an toàn </t>
  </si>
  <si>
    <t>Cây Lạc đỏ địa phương</t>
  </si>
  <si>
    <t>Diện tích cây dược liệu</t>
  </si>
  <si>
    <t>Cây ăn quả. Trong đó:</t>
  </si>
  <si>
    <t>Chăn nuôi</t>
  </si>
  <si>
    <t>Tổng đàn gia súc (trâu, bò, ngựa, lợn)</t>
  </si>
  <si>
    <t>Con</t>
  </si>
  <si>
    <t xml:space="preserve">Tổng đàn gia cầm </t>
  </si>
  <si>
    <t>1.000 con</t>
  </si>
  <si>
    <t>Đàn vật nuôi khác (chó)</t>
  </si>
  <si>
    <t>Thịt hơi các loại</t>
  </si>
  <si>
    <t>Thủy sản</t>
  </si>
  <si>
    <t>Diện tích nuôi trồng thủy sản trên ao, hồ nhỏ</t>
  </si>
  <si>
    <t>Sản lượng nuôi trồng, đánh bắt (ao hồ, cá nước lạnh, cá lồng)</t>
  </si>
  <si>
    <t>Lâm nghiệp</t>
  </si>
  <si>
    <r>
      <t xml:space="preserve">Trồng mới rừng sản xuất tập trung </t>
    </r>
    <r>
      <rPr>
        <i/>
        <sz val="12"/>
        <color theme="1"/>
        <rFont val="Times New Roman"/>
        <family val="1"/>
      </rPr>
      <t>(trồng mới trên đất chưa có rừng và trồng lại rừng sau khai thác)</t>
    </r>
  </si>
  <si>
    <t>2</t>
  </si>
  <si>
    <t xml:space="preserve"> Khoanh nuôi chuyển tiếp 2 năm</t>
  </si>
  <si>
    <t>Khoanh nuôi chuyển tiếp 4 năm</t>
  </si>
  <si>
    <t>Tỷ lệ che phủ rừng</t>
  </si>
  <si>
    <t>THU CHI NGÂN SÁCH XÃ</t>
  </si>
  <si>
    <t>Tổng thu Ngân sách NN trên địa bàn</t>
  </si>
  <si>
    <t xml:space="preserve">Triệu </t>
  </si>
  <si>
    <t>Tổng thu Ngân sách địa phương</t>
  </si>
  <si>
    <t>Tổng chi Ngân sách địa phương</t>
  </si>
  <si>
    <t xml:space="preserve"> GIẢM NGHÈO </t>
  </si>
  <si>
    <t>Tổng số hộ đầu năm</t>
  </si>
  <si>
    <t>Trong đó: Hộ nghèo (Đầu năm)</t>
  </si>
  <si>
    <t>Tỷ lệ hộ nghèo đầu năm</t>
  </si>
  <si>
    <r>
      <t>Giảm tỷ lệ giảm nghèo trong năm  (</t>
    </r>
    <r>
      <rPr>
        <i/>
        <sz val="12"/>
        <color theme="1"/>
        <rFont val="Times New Roman"/>
        <family val="1"/>
      </rPr>
      <t>theo chuẩn nghèo đa chiều giai đoạn 2022-2025</t>
    </r>
    <r>
      <rPr>
        <sz val="12"/>
        <color theme="1"/>
        <rFont val="Times New Roman"/>
        <family val="1"/>
      </rPr>
      <t>)</t>
    </r>
  </si>
  <si>
    <t>PHÁT TRIỂN DOANH NGHIỆP, HTX, TỔ HỢP TÁC XÃ</t>
  </si>
  <si>
    <t>Sản phẩm</t>
  </si>
  <si>
    <t>Thực hiện 6 tháng đầu năm</t>
  </si>
  <si>
    <t>KẾT QUẢ THỰC HIỆN CHỈ TIÊU LĨNH VỰC Y TẾ 6 THÁNG ĐẦU NĂM 2026 XÃ LÙNG PHÌNH</t>
  </si>
  <si>
    <t>KẾT QUẢ THỰC HIỆN CHỈ TIÊU LĨNH VỰC GIÁO DỤC VÀ ĐÀO TẠO 6 THÁNG ĐẦU NĂM 2026 XÃ LÙNG PHÌNH</t>
  </si>
  <si>
    <t>KẾT QUẢ THỰC HIỆN CHỈ TIÊU LĨNH VỰC VĂN HÓA, CHÍNH QUYỀN ĐIỆN TỬ 6 THÁNG ĐẦU NĂM 2026 XÃ LÙNG PHÌNH</t>
  </si>
  <si>
    <t>KẾT QUẢ THỰC HIỆN CHỈ TIÊU LĨNH VỰC LAO ĐỘNG - VIỆC LÀM 6 THÁNG ĐẦU NĂM 2026 XÃ LÙNG PHÌNH</t>
  </si>
  <si>
    <t>KẾT QUẢ THỰC HIỆN CHỈ TIÊU LĨNH VỰC TÀI NGUYÊN VÀ MÔI TRƯỜNG 6 THÁNG ĐẦU NĂM 2026 XÃ LÙNG PHÌNH</t>
  </si>
  <si>
    <t>KẾT QUẢ THỰC HIỆN CHỈ TIÊU KINH TẾ XÃ HỘI
LĨNH VỰC TÀI CHÍNH - NGÂN SÁCH, GIẢM NGHÈO, PHÁT TRIỂN DOANH NGHIỆP, HTX, TỔ HỢP TÁC XÃ</t>
  </si>
  <si>
    <t>KẾT QUẢ THỰC HIỆN CHỈ TIÊU PHÁT TRIỂN KINH TẾ - XÃ HỘI LĨNH VỰC NÔNG, LÂM NGHIỆP, CHĂN NUÔI THỦY SẢN 6 THÁNG ĐẦU NĂM 2026 XÃ LÙNG PHÌNH</t>
  </si>
  <si>
    <t>%KH tỉnh giao</t>
  </si>
  <si>
    <t>%KH xã giao</t>
  </si>
  <si>
    <t>Ước TH cả năm</t>
  </si>
  <si>
    <t>Đạt % KH tỉnh giao</t>
  </si>
  <si>
    <t>Đạt %KH xã giao</t>
  </si>
  <si>
    <t>Đạt % KH xã giao</t>
  </si>
  <si>
    <t>7=6/4*100</t>
  </si>
  <si>
    <t>8=6/5*100</t>
  </si>
  <si>
    <t>10=4/9*100</t>
  </si>
  <si>
    <t>11=9/5*100</t>
  </si>
  <si>
    <t>Đánh giá cuối năm</t>
  </si>
  <si>
    <r>
      <t xml:space="preserve">Tỷ lệ lao động đã qua đào tạo có bằng cấp, chứng chỉ </t>
    </r>
    <r>
      <rPr>
        <b/>
        <sz val="12"/>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</si>
</sst>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_);_(* \(#,##0\);_(* &quot;-&quot;_);_(@_)"/>
    <numFmt numFmtId="43" formatCode="_(* #,##0.00_);_(* \(#,##0.00\);_(* &quot;-&quot;??_);_(@_)"/>
    <numFmt numFmtId="164" formatCode="_-* #,##0_-;\-* #,##0_-;_-* &quot;-&quot;_-;_-@_-"/>
    <numFmt numFmtId="165" formatCode="_-* #,##0.00_-;\-* #,##0.00_-;_-* &quot;-&quot;??_-;_-@_-"/>
    <numFmt numFmtId="166" formatCode="0.0"/>
    <numFmt numFmtId="167" formatCode="#,##0.0"/>
    <numFmt numFmtId="168" formatCode="_(* #,##0.0_);_(* \(#,##0.0\);_(* &quot;-&quot;??_);_(@_)"/>
    <numFmt numFmtId="169" formatCode="_(* #,##0_);_(* \(#,##0\);_(* &quot;-&quot;??_);_(@_)"/>
    <numFmt numFmtId="170" formatCode="_-* #,##0_-;\-* #,##0_-;_-* &quot;-&quot;??_-;_-@_-"/>
    <numFmt numFmtId="171" formatCode="_(* #,##0.0_);_(* \(#,##0.0\);_(* &quot;-&quot;_);_(@_)"/>
    <numFmt numFmtId="172" formatCode="_-* #,##0.0\ _₫_-;\-* #,##0.0\ _₫_-;_-* &quot;-&quot;?\ _₫_-;_-@_-"/>
    <numFmt numFmtId="173" formatCode="#,##0.000"/>
    <numFmt numFmtId="174" formatCode="_-* #,##0.0_-;\-* #,##0.0_-;_-* &quot;-&quot;??_-;_-@_-"/>
    <numFmt numFmtId="175" formatCode="_(* #,##0.0_);_(* \(#,##0.0\);_(* &quot;-&quot;?_);_(@_)"/>
    <numFmt numFmtId="176" formatCode="_-* #,##0_-;\-* #,##0_-;_-* &quot;-&quot;??_-;_-@"/>
    <numFmt numFmtId="177" formatCode="_-* #,##0.0\ _₫_-;\-* #,##0.0\ _₫_-;_-* &quot;-&quot;?\ _₫_-;_-@"/>
  </numFmts>
  <fonts count="36" x14ac:knownFonts="1">
    <font>
      <sz val="11"/>
      <color theme="1"/>
      <name val="Calibri"/>
      <family val="2"/>
      <charset val="163"/>
      <scheme val="minor"/>
    </font>
    <font>
      <sz val="12"/>
      <name val="Times New Roman"/>
      <family val="1"/>
    </font>
    <font>
      <sz val="12"/>
      <color theme="1"/>
      <name val="Times New Roman"/>
      <family val="1"/>
    </font>
    <font>
      <b/>
      <sz val="14"/>
      <color theme="1"/>
      <name val="Times New Roman"/>
      <family val="1"/>
    </font>
    <font>
      <sz val="10"/>
      <name val="MS Sans Serif"/>
      <family val="2"/>
    </font>
    <font>
      <i/>
      <sz val="12"/>
      <color theme="1"/>
      <name val="Times New Roman"/>
      <family val="1"/>
    </font>
    <font>
      <sz val="10"/>
      <name val="Arial"/>
      <family val="2"/>
      <charset val="163"/>
    </font>
    <font>
      <sz val="12"/>
      <name val="Arial"/>
      <family val="2"/>
    </font>
    <font>
      <sz val="10"/>
      <name val=".VnArial"/>
      <family val="2"/>
    </font>
    <font>
      <sz val="10"/>
      <name val="Arial"/>
      <family val="2"/>
    </font>
    <font>
      <sz val="9"/>
      <name val="Arial"/>
      <family val="2"/>
      <charset val="163"/>
    </font>
    <font>
      <b/>
      <sz val="12"/>
      <color theme="1"/>
      <name val="Times New Roman"/>
      <family val="1"/>
    </font>
    <font>
      <sz val="10"/>
      <name val=".VnTime"/>
      <family val="2"/>
    </font>
    <font>
      <sz val="12"/>
      <name val=".VnTime"/>
      <family val="2"/>
    </font>
    <font>
      <sz val="12"/>
      <name val="Times New Roman"/>
      <family val="1"/>
      <charset val="163"/>
    </font>
    <font>
      <sz val="12"/>
      <color theme="1"/>
      <name val="Calibri"/>
      <family val="2"/>
      <charset val="163"/>
      <scheme val="minor"/>
    </font>
    <font>
      <sz val="10"/>
      <color theme="1"/>
      <name val="Times New Roman"/>
      <family val="1"/>
    </font>
    <font>
      <b/>
      <sz val="12"/>
      <name val="Times New Roman"/>
      <family val="1"/>
    </font>
    <font>
      <sz val="12"/>
      <name val="Arial"/>
      <family val="2"/>
      <charset val="163"/>
    </font>
    <font>
      <b/>
      <sz val="13"/>
      <color theme="1"/>
      <name val="Times New Roman"/>
      <family val="1"/>
    </font>
    <font>
      <sz val="12"/>
      <name val="Calibri Light"/>
      <family val="1"/>
      <scheme val="major"/>
    </font>
    <font>
      <sz val="12"/>
      <color theme="1"/>
      <name val="Calibri Light"/>
      <family val="1"/>
      <scheme val="major"/>
    </font>
    <font>
      <sz val="10"/>
      <color theme="1"/>
      <name val="Calibri Light"/>
      <family val="1"/>
      <scheme val="major"/>
    </font>
    <font>
      <b/>
      <sz val="10"/>
      <color theme="1"/>
      <name val="Times New Roman"/>
      <family val="1"/>
    </font>
    <font>
      <i/>
      <sz val="10"/>
      <color theme="1"/>
      <name val="Times New Roman"/>
      <family val="1"/>
    </font>
    <font>
      <b/>
      <sz val="12"/>
      <color rgb="FFFF0000"/>
      <name val="Times New Roman"/>
      <family val="1"/>
    </font>
    <font>
      <sz val="12"/>
      <color rgb="FFFF0000"/>
      <name val="Times New Roman"/>
      <family val="1"/>
    </font>
    <font>
      <i/>
      <sz val="12"/>
      <color rgb="FFFF0000"/>
      <name val="Times New Roman"/>
      <family val="1"/>
    </font>
    <font>
      <sz val="10"/>
      <color rgb="FFFF0000"/>
      <name val="Times New Roman"/>
      <family val="1"/>
    </font>
    <font>
      <b/>
      <sz val="13"/>
      <name val="Times New Roman"/>
      <family val="1"/>
    </font>
    <font>
      <b/>
      <sz val="14"/>
      <name val="Times New Roman"/>
      <family val="1"/>
    </font>
    <font>
      <i/>
      <sz val="12"/>
      <name val="Times New Roman"/>
      <family val="1"/>
    </font>
    <font>
      <i/>
      <sz val="10"/>
      <name val="Times New Roman"/>
      <family val="1"/>
    </font>
    <font>
      <sz val="10"/>
      <name val="Times New Roman"/>
      <family val="1"/>
    </font>
    <font>
      <sz val="11"/>
      <name val="Calibri"/>
      <family val="2"/>
      <charset val="163"/>
      <scheme val="minor"/>
    </font>
    <font>
      <sz val="10"/>
      <name val="Calibri Light"/>
      <family val="1"/>
      <scheme val="major"/>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s>
  <cellStyleXfs count="26">
    <xf numFmtId="0" fontId="0" fillId="0" borderId="0"/>
    <xf numFmtId="43" fontId="1" fillId="0" borderId="0" applyFont="0" applyFill="0" applyBorder="0" applyAlignment="0" applyProtection="0"/>
    <xf numFmtId="41" fontId="1" fillId="0" borderId="0" applyFont="0" applyFill="0" applyBorder="0" applyAlignment="0" applyProtection="0"/>
    <xf numFmtId="0" fontId="1" fillId="0" borderId="0"/>
    <xf numFmtId="0" fontId="4" fillId="0" borderId="0"/>
    <xf numFmtId="0" fontId="6" fillId="0" borderId="0"/>
    <xf numFmtId="43" fontId="1" fillId="0" borderId="0" applyFont="0" applyFill="0" applyBorder="0" applyAlignment="0" applyProtection="0"/>
    <xf numFmtId="0" fontId="7" fillId="0" borderId="0"/>
    <xf numFmtId="0" fontId="8" fillId="0" borderId="0"/>
    <xf numFmtId="0" fontId="9" fillId="0" borderId="0"/>
    <xf numFmtId="0" fontId="8" fillId="0" borderId="0"/>
    <xf numFmtId="0" fontId="6" fillId="0" borderId="0"/>
    <xf numFmtId="0" fontId="1" fillId="0" borderId="0"/>
    <xf numFmtId="0" fontId="1" fillId="0" borderId="0"/>
    <xf numFmtId="0" fontId="12" fillId="0" borderId="0"/>
    <xf numFmtId="43" fontId="13" fillId="0" borderId="0" applyFont="0" applyFill="0" applyBorder="0" applyAlignment="0" applyProtection="0"/>
    <xf numFmtId="0" fontId="13" fillId="0" borderId="0"/>
    <xf numFmtId="0" fontId="8" fillId="0" borderId="0"/>
    <xf numFmtId="0" fontId="14" fillId="0" borderId="0"/>
    <xf numFmtId="0" fontId="15" fillId="0" borderId="0"/>
    <xf numFmtId="0" fontId="18" fillId="0" borderId="0"/>
    <xf numFmtId="0" fontId="13" fillId="0" borderId="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3" fillId="0" borderId="0" applyFont="0" applyFill="0" applyBorder="0" applyAlignment="0" applyProtection="0"/>
  </cellStyleXfs>
  <cellXfs count="393">
    <xf numFmtId="0" fontId="0" fillId="0" borderId="0" xfId="0"/>
    <xf numFmtId="166" fontId="2" fillId="0" borderId="2" xfId="1" applyNumberFormat="1" applyFont="1" applyFill="1" applyBorder="1" applyAlignment="1">
      <alignment horizontal="right" vertical="center" wrapText="1"/>
    </xf>
    <xf numFmtId="166" fontId="2" fillId="0" borderId="0" xfId="1" applyNumberFormat="1" applyFont="1" applyFill="1" applyAlignment="1">
      <alignment horizontal="right" vertical="center"/>
    </xf>
    <xf numFmtId="168" fontId="2" fillId="0" borderId="2" xfId="1" applyNumberFormat="1" applyFont="1" applyFill="1" applyBorder="1" applyAlignment="1">
      <alignment horizontal="right" vertical="center" wrapText="1"/>
    </xf>
    <xf numFmtId="4" fontId="2" fillId="0" borderId="2" xfId="5" applyNumberFormat="1" applyFont="1" applyBorder="1" applyAlignment="1">
      <alignment horizontal="center" vertical="center" wrapText="1"/>
    </xf>
    <xf numFmtId="3" fontId="2" fillId="0" borderId="2" xfId="5" applyNumberFormat="1" applyFont="1" applyBorder="1" applyAlignment="1">
      <alignment horizontal="center" vertical="center" wrapText="1"/>
    </xf>
    <xf numFmtId="0" fontId="5" fillId="0" borderId="0" xfId="3" applyFont="1" applyAlignment="1">
      <alignment vertical="center"/>
    </xf>
    <xf numFmtId="4" fontId="2" fillId="0" borderId="2" xfId="3" applyNumberFormat="1" applyFont="1" applyBorder="1" applyAlignment="1">
      <alignment horizontal="center" vertical="center" wrapText="1"/>
    </xf>
    <xf numFmtId="3" fontId="2" fillId="0" borderId="2" xfId="3" applyNumberFormat="1" applyFont="1" applyBorder="1" applyAlignment="1">
      <alignment horizontal="center" vertical="center" wrapText="1"/>
    </xf>
    <xf numFmtId="4" fontId="2" fillId="0" borderId="2" xfId="3" applyNumberFormat="1" applyFont="1" applyBorder="1" applyAlignment="1">
      <alignment horizontal="left" vertical="center" wrapText="1"/>
    </xf>
    <xf numFmtId="3" fontId="2" fillId="0" borderId="2" xfId="3" quotePrefix="1" applyNumberFormat="1" applyFont="1" applyBorder="1" applyAlignment="1">
      <alignment horizontal="center" vertical="center" wrapText="1"/>
    </xf>
    <xf numFmtId="0" fontId="11" fillId="0" borderId="0" xfId="3" applyFont="1" applyAlignment="1">
      <alignment vertical="center" wrapText="1"/>
    </xf>
    <xf numFmtId="4" fontId="2" fillId="0" borderId="2" xfId="8" applyNumberFormat="1" applyFont="1" applyBorder="1" applyAlignment="1">
      <alignment horizontal="center" vertical="center" wrapText="1"/>
    </xf>
    <xf numFmtId="0" fontId="2" fillId="0" borderId="0" xfId="3" applyFont="1" applyAlignment="1">
      <alignment vertical="center" wrapText="1"/>
    </xf>
    <xf numFmtId="0" fontId="2" fillId="0" borderId="0" xfId="3" applyFont="1" applyAlignment="1">
      <alignment vertical="center"/>
    </xf>
    <xf numFmtId="0" fontId="2" fillId="0" borderId="2" xfId="3" applyFont="1" applyBorder="1" applyAlignment="1">
      <alignment horizontal="center" vertical="center" wrapText="1"/>
    </xf>
    <xf numFmtId="0" fontId="2" fillId="0" borderId="0" xfId="3" applyFont="1" applyAlignment="1">
      <alignment horizontal="center" vertical="center"/>
    </xf>
    <xf numFmtId="3" fontId="11" fillId="0" borderId="2" xfId="5" applyNumberFormat="1" applyFont="1" applyBorder="1" applyAlignment="1">
      <alignment horizontal="center" vertical="center" wrapText="1"/>
    </xf>
    <xf numFmtId="0" fontId="11" fillId="0" borderId="2" xfId="3" applyFont="1" applyBorder="1" applyAlignment="1">
      <alignment horizontal="center" vertical="center" wrapText="1"/>
    </xf>
    <xf numFmtId="0" fontId="3" fillId="0" borderId="0" xfId="3" applyFont="1" applyAlignment="1">
      <alignment vertical="center"/>
    </xf>
    <xf numFmtId="0" fontId="5" fillId="0" borderId="0" xfId="4" applyFont="1" applyAlignment="1">
      <alignment vertical="center"/>
    </xf>
    <xf numFmtId="3" fontId="5" fillId="0" borderId="1" xfId="4" applyNumberFormat="1" applyFont="1" applyBorder="1" applyAlignment="1">
      <alignment horizontal="center" vertical="center"/>
    </xf>
    <xf numFmtId="0" fontId="5" fillId="0" borderId="1" xfId="4" applyFont="1" applyBorder="1" applyAlignment="1">
      <alignment horizontal="left" vertical="center"/>
    </xf>
    <xf numFmtId="0" fontId="5" fillId="0" borderId="1" xfId="4" applyFont="1" applyBorder="1" applyAlignment="1">
      <alignment horizontal="center" vertical="center"/>
    </xf>
    <xf numFmtId="0" fontId="11" fillId="0" borderId="0" xfId="3" applyFont="1" applyAlignment="1">
      <alignment vertical="center"/>
    </xf>
    <xf numFmtId="0" fontId="2" fillId="0" borderId="2" xfId="3" applyFont="1" applyBorder="1" applyAlignment="1">
      <alignment horizontal="left" vertical="center" wrapText="1"/>
    </xf>
    <xf numFmtId="3" fontId="2" fillId="0" borderId="0" xfId="3" applyNumberFormat="1" applyFont="1" applyAlignment="1">
      <alignment horizontal="center" vertical="center"/>
    </xf>
    <xf numFmtId="0" fontId="2" fillId="0" borderId="0" xfId="3" applyFont="1" applyAlignment="1">
      <alignment horizontal="left" vertical="center"/>
    </xf>
    <xf numFmtId="166" fontId="2" fillId="0" borderId="0" xfId="3" applyNumberFormat="1" applyFont="1" applyAlignment="1">
      <alignment horizontal="center" vertical="center"/>
    </xf>
    <xf numFmtId="168" fontId="5" fillId="0" borderId="1" xfId="1" applyNumberFormat="1" applyFont="1" applyFill="1" applyBorder="1" applyAlignment="1">
      <alignment horizontal="right" vertical="center"/>
    </xf>
    <xf numFmtId="166" fontId="5" fillId="0" borderId="1" xfId="1" applyNumberFormat="1" applyFont="1" applyFill="1" applyBorder="1" applyAlignment="1">
      <alignment horizontal="right" vertical="center"/>
    </xf>
    <xf numFmtId="168" fontId="2" fillId="0" borderId="0" xfId="1" applyNumberFormat="1" applyFont="1" applyFill="1" applyAlignment="1">
      <alignment horizontal="right" vertical="center"/>
    </xf>
    <xf numFmtId="168" fontId="11" fillId="0" borderId="2" xfId="1" applyNumberFormat="1" applyFont="1" applyFill="1" applyBorder="1" applyAlignment="1">
      <alignment horizontal="right" vertical="center" wrapText="1"/>
    </xf>
    <xf numFmtId="166" fontId="11" fillId="0" borderId="2" xfId="5" applyNumberFormat="1" applyFont="1" applyBorder="1" applyAlignment="1">
      <alignment horizontal="right" vertical="center" wrapText="1"/>
    </xf>
    <xf numFmtId="3" fontId="2" fillId="0" borderId="2" xfId="0" applyNumberFormat="1" applyFont="1" applyBorder="1" applyAlignment="1">
      <alignment horizontal="center" vertical="center" wrapText="1"/>
    </xf>
    <xf numFmtId="4" fontId="5" fillId="0" borderId="2" xfId="3" applyNumberFormat="1" applyFont="1" applyBorder="1" applyAlignment="1">
      <alignment horizontal="left" vertical="center" wrapText="1"/>
    </xf>
    <xf numFmtId="0" fontId="2" fillId="0" borderId="2" xfId="3" applyFont="1" applyBorder="1" applyAlignment="1">
      <alignment horizontal="right" vertical="center" wrapText="1"/>
    </xf>
    <xf numFmtId="0" fontId="5" fillId="0" borderId="2" xfId="3" applyFont="1" applyBorder="1" applyAlignment="1">
      <alignment horizontal="right" vertical="center" wrapText="1"/>
    </xf>
    <xf numFmtId="0" fontId="2" fillId="0" borderId="2" xfId="4" applyFont="1" applyBorder="1" applyAlignment="1">
      <alignment horizontal="left" vertical="center" wrapText="1"/>
    </xf>
    <xf numFmtId="0" fontId="2" fillId="0" borderId="2" xfId="4" applyFont="1" applyBorder="1" applyAlignment="1">
      <alignment horizontal="center" vertical="center" wrapText="1"/>
    </xf>
    <xf numFmtId="4" fontId="11" fillId="0" borderId="2" xfId="5" applyNumberFormat="1" applyFont="1" applyBorder="1" applyAlignment="1">
      <alignment horizontal="left" vertical="center" wrapText="1"/>
    </xf>
    <xf numFmtId="4" fontId="2" fillId="0" borderId="2" xfId="5" applyNumberFormat="1" applyFont="1" applyBorder="1" applyAlignment="1">
      <alignment horizontal="left" vertical="center" wrapText="1"/>
    </xf>
    <xf numFmtId="0" fontId="11" fillId="0" borderId="2" xfId="3" applyFont="1" applyBorder="1" applyAlignment="1">
      <alignment horizontal="right" vertical="center" wrapText="1"/>
    </xf>
    <xf numFmtId="4" fontId="11" fillId="0" borderId="2" xfId="7" applyNumberFormat="1" applyFont="1" applyBorder="1" applyAlignment="1">
      <alignment horizontal="left" vertical="center" wrapText="1"/>
    </xf>
    <xf numFmtId="4" fontId="11" fillId="0" borderId="2" xfId="7" applyNumberFormat="1" applyFont="1" applyBorder="1" applyAlignment="1">
      <alignment horizontal="center" vertical="center" wrapText="1"/>
    </xf>
    <xf numFmtId="4" fontId="11" fillId="0" borderId="2" xfId="8" applyNumberFormat="1" applyFont="1" applyBorder="1" applyAlignment="1">
      <alignment horizontal="left" vertical="center" wrapText="1"/>
    </xf>
    <xf numFmtId="4" fontId="2" fillId="0" borderId="2" xfId="8" applyNumberFormat="1" applyFont="1" applyBorder="1" applyAlignment="1">
      <alignment horizontal="left" vertical="center" wrapText="1"/>
    </xf>
    <xf numFmtId="4" fontId="2" fillId="0" borderId="2" xfId="9" applyNumberFormat="1" applyFont="1" applyBorder="1" applyAlignment="1">
      <alignment horizontal="left" vertical="center" wrapText="1"/>
    </xf>
    <xf numFmtId="169" fontId="2" fillId="0" borderId="2" xfId="1" applyNumberFormat="1" applyFont="1" applyFill="1" applyBorder="1" applyAlignment="1">
      <alignment horizontal="right" vertical="center" wrapText="1"/>
    </xf>
    <xf numFmtId="0" fontId="2" fillId="0" borderId="2" xfId="12" applyFont="1" applyBorder="1" applyAlignment="1">
      <alignment horizontal="left" vertical="center" wrapText="1"/>
    </xf>
    <xf numFmtId="166" fontId="11" fillId="0" borderId="2" xfId="1" applyNumberFormat="1" applyFont="1" applyFill="1" applyBorder="1" applyAlignment="1">
      <alignment horizontal="right" vertical="center" wrapText="1"/>
    </xf>
    <xf numFmtId="2" fontId="2" fillId="0" borderId="2" xfId="1" applyNumberFormat="1" applyFont="1" applyFill="1" applyBorder="1" applyAlignment="1">
      <alignment horizontal="right" vertical="center" wrapText="1"/>
    </xf>
    <xf numFmtId="0" fontId="11" fillId="0" borderId="2" xfId="3" applyFont="1" applyBorder="1" applyAlignment="1">
      <alignment horizontal="left" vertical="center" wrapText="1"/>
    </xf>
    <xf numFmtId="4" fontId="16" fillId="0" borderId="2" xfId="5" applyNumberFormat="1" applyFont="1" applyBorder="1" applyAlignment="1">
      <alignment horizontal="center" vertical="center" wrapText="1"/>
    </xf>
    <xf numFmtId="3" fontId="11" fillId="0" borderId="2" xfId="3" applyNumberFormat="1" applyFont="1" applyBorder="1" applyAlignment="1">
      <alignment horizontal="center" vertical="center" wrapText="1"/>
    </xf>
    <xf numFmtId="4" fontId="11" fillId="0" borderId="2" xfId="3" applyNumberFormat="1" applyFont="1" applyBorder="1" applyAlignment="1">
      <alignment horizontal="left" vertical="center" wrapText="1"/>
    </xf>
    <xf numFmtId="4" fontId="11" fillId="0" borderId="2" xfId="5" applyNumberFormat="1" applyFont="1" applyBorder="1" applyAlignment="1">
      <alignment horizontal="center" vertical="center" wrapText="1"/>
    </xf>
    <xf numFmtId="3" fontId="1" fillId="0" borderId="2" xfId="14" applyNumberFormat="1" applyFont="1" applyBorder="1" applyAlignment="1">
      <alignment horizontal="center" vertical="center" wrapText="1"/>
    </xf>
    <xf numFmtId="3" fontId="1" fillId="0" borderId="2" xfId="14" applyNumberFormat="1" applyFont="1" applyBorder="1" applyAlignment="1">
      <alignment horizontal="justify" vertical="center" wrapText="1"/>
    </xf>
    <xf numFmtId="3" fontId="1" fillId="0" borderId="2" xfId="0" applyNumberFormat="1" applyFont="1" applyBorder="1" applyAlignment="1">
      <alignment horizontal="center" vertical="center" wrapText="1"/>
    </xf>
    <xf numFmtId="3" fontId="1" fillId="0" borderId="2" xfId="20" applyNumberFormat="1" applyFont="1" applyBorder="1" applyAlignment="1">
      <alignment horizontal="center" vertical="center" wrapText="1"/>
    </xf>
    <xf numFmtId="168" fontId="2" fillId="0" borderId="2" xfId="1" applyNumberFormat="1" applyFont="1" applyFill="1" applyBorder="1" applyAlignment="1">
      <alignment horizontal="center" vertical="center" wrapText="1"/>
    </xf>
    <xf numFmtId="166" fontId="11" fillId="0" borderId="2" xfId="3" applyNumberFormat="1" applyFont="1" applyBorder="1" applyAlignment="1">
      <alignment horizontal="center" vertical="center" wrapText="1"/>
    </xf>
    <xf numFmtId="0" fontId="17" fillId="0" borderId="2" xfId="12" applyFont="1" applyBorder="1" applyAlignment="1">
      <alignment horizontal="left" vertical="center" wrapText="1"/>
    </xf>
    <xf numFmtId="0" fontId="17" fillId="0" borderId="2" xfId="12" applyFont="1" applyBorder="1" applyAlignment="1">
      <alignment horizontal="center" vertical="center" wrapText="1"/>
    </xf>
    <xf numFmtId="3" fontId="20" fillId="0" borderId="2" xfId="20" applyNumberFormat="1" applyFont="1" applyBorder="1" applyAlignment="1">
      <alignment horizontal="center" vertical="center" wrapText="1"/>
    </xf>
    <xf numFmtId="4" fontId="21" fillId="0" borderId="2" xfId="3" applyNumberFormat="1" applyFont="1" applyBorder="1" applyAlignment="1">
      <alignment horizontal="center" vertical="center" wrapText="1"/>
    </xf>
    <xf numFmtId="0" fontId="5" fillId="0" borderId="1" xfId="4" applyFont="1" applyBorder="1" applyAlignment="1">
      <alignment vertical="center"/>
    </xf>
    <xf numFmtId="0" fontId="2" fillId="0" borderId="2" xfId="16" applyFont="1" applyBorder="1" applyAlignment="1">
      <alignment vertical="center" wrapText="1"/>
    </xf>
    <xf numFmtId="3" fontId="1" fillId="0" borderId="2" xfId="14" quotePrefix="1" applyNumberFormat="1" applyFont="1" applyBorder="1" applyAlignment="1">
      <alignment horizontal="center" vertical="center" wrapText="1"/>
    </xf>
    <xf numFmtId="4" fontId="22" fillId="0" borderId="2" xfId="3" applyNumberFormat="1" applyFont="1" applyBorder="1" applyAlignment="1">
      <alignment horizontal="center" vertical="center" wrapText="1"/>
    </xf>
    <xf numFmtId="0" fontId="1" fillId="0" borderId="2" xfId="0" applyFont="1" applyBorder="1" applyAlignment="1">
      <alignment horizontal="left" vertical="center" wrapText="1"/>
    </xf>
    <xf numFmtId="3" fontId="1" fillId="0" borderId="2" xfId="0" applyNumberFormat="1" applyFont="1" applyBorder="1" applyAlignment="1">
      <alignment horizontal="left" vertical="center" wrapText="1"/>
    </xf>
    <xf numFmtId="3" fontId="1" fillId="0" borderId="2" xfId="14" applyNumberFormat="1" applyFont="1" applyBorder="1" applyAlignment="1">
      <alignment horizontal="left" vertical="center" wrapText="1"/>
    </xf>
    <xf numFmtId="3" fontId="2" fillId="0" borderId="2" xfId="3" applyNumberFormat="1" applyFont="1" applyBorder="1" applyAlignment="1">
      <alignment horizontal="center" vertical="center"/>
    </xf>
    <xf numFmtId="166" fontId="2" fillId="0" borderId="2" xfId="3" applyNumberFormat="1" applyFont="1" applyBorder="1" applyAlignment="1">
      <alignment horizontal="center" vertical="center"/>
    </xf>
    <xf numFmtId="3" fontId="11" fillId="0" borderId="2" xfId="0" quotePrefix="1" applyNumberFormat="1" applyFont="1" applyBorder="1" applyAlignment="1">
      <alignment horizontal="center" vertical="center" wrapText="1"/>
    </xf>
    <xf numFmtId="4" fontId="23" fillId="0" borderId="2" xfId="3" applyNumberFormat="1" applyFont="1" applyBorder="1" applyAlignment="1">
      <alignment horizontal="center" vertical="center" wrapText="1"/>
    </xf>
    <xf numFmtId="3" fontId="2" fillId="0" borderId="2" xfId="0" applyNumberFormat="1" applyFont="1" applyBorder="1" applyAlignment="1">
      <alignment horizontal="left" vertical="center" wrapText="1"/>
    </xf>
    <xf numFmtId="4" fontId="16" fillId="0" borderId="2" xfId="3" applyNumberFormat="1" applyFont="1" applyBorder="1" applyAlignment="1">
      <alignment horizontal="center" vertical="center" wrapText="1"/>
    </xf>
    <xf numFmtId="3" fontId="2" fillId="0" borderId="2" xfId="0" quotePrefix="1" applyNumberFormat="1" applyFont="1" applyBorder="1" applyAlignment="1">
      <alignment horizontal="left" vertical="center" wrapText="1"/>
    </xf>
    <xf numFmtId="3" fontId="16" fillId="0" borderId="2" xfId="0" applyNumberFormat="1" applyFont="1" applyBorder="1" applyAlignment="1">
      <alignment horizontal="center" vertical="center" wrapText="1"/>
    </xf>
    <xf numFmtId="3" fontId="2" fillId="0" borderId="2" xfId="0" quotePrefix="1" applyNumberFormat="1" applyFont="1" applyBorder="1" applyAlignment="1">
      <alignment horizontal="center" vertical="center" wrapText="1"/>
    </xf>
    <xf numFmtId="4" fontId="2" fillId="0" borderId="2" xfId="5" applyNumberFormat="1" applyFont="1" applyBorder="1" applyAlignment="1">
      <alignment horizontal="right" vertical="center" wrapText="1"/>
    </xf>
    <xf numFmtId="166" fontId="2" fillId="0" borderId="2" xfId="3" applyNumberFormat="1" applyFont="1" applyBorder="1" applyAlignment="1">
      <alignment horizontal="right" vertical="center" wrapText="1"/>
    </xf>
    <xf numFmtId="4" fontId="24" fillId="0" borderId="2" xfId="3" applyNumberFormat="1" applyFont="1" applyBorder="1" applyAlignment="1">
      <alignment horizontal="center" vertical="center" wrapText="1"/>
    </xf>
    <xf numFmtId="168" fontId="5" fillId="0" borderId="2" xfId="1" applyNumberFormat="1" applyFont="1" applyFill="1" applyBorder="1" applyAlignment="1">
      <alignment horizontal="right" vertical="center" wrapText="1"/>
    </xf>
    <xf numFmtId="166" fontId="5" fillId="0" borderId="2" xfId="1" applyNumberFormat="1" applyFont="1" applyFill="1" applyBorder="1" applyAlignment="1">
      <alignment horizontal="right" vertical="center" wrapText="1"/>
    </xf>
    <xf numFmtId="169" fontId="11" fillId="0" borderId="2" xfId="1" applyNumberFormat="1" applyFont="1" applyFill="1" applyBorder="1" applyAlignment="1">
      <alignment horizontal="right" vertical="center" wrapText="1"/>
    </xf>
    <xf numFmtId="3" fontId="5" fillId="0" borderId="2" xfId="0" quotePrefix="1" applyNumberFormat="1" applyFont="1" applyBorder="1" applyAlignment="1">
      <alignment horizontal="center" vertical="center" wrapText="1"/>
    </xf>
    <xf numFmtId="3" fontId="5" fillId="0" borderId="2" xfId="0" applyNumberFormat="1" applyFont="1" applyBorder="1" applyAlignment="1">
      <alignment horizontal="left" vertical="center" wrapText="1"/>
    </xf>
    <xf numFmtId="3" fontId="24" fillId="0" borderId="2" xfId="0" applyNumberFormat="1" applyFont="1" applyBorder="1" applyAlignment="1">
      <alignment horizontal="center" vertical="center" wrapText="1"/>
    </xf>
    <xf numFmtId="174" fontId="5" fillId="0" borderId="2" xfId="1" applyNumberFormat="1" applyFont="1" applyFill="1" applyBorder="1" applyAlignment="1">
      <alignment horizontal="right" vertical="center" wrapText="1"/>
    </xf>
    <xf numFmtId="174" fontId="11" fillId="0" borderId="2" xfId="1" applyNumberFormat="1" applyFont="1" applyFill="1" applyBorder="1" applyAlignment="1">
      <alignment horizontal="right" vertical="center" wrapText="1"/>
    </xf>
    <xf numFmtId="3" fontId="11" fillId="0" borderId="2" xfId="0" applyNumberFormat="1" applyFont="1" applyBorder="1" applyAlignment="1">
      <alignment horizontal="left" vertical="center" wrapText="1"/>
    </xf>
    <xf numFmtId="3" fontId="23" fillId="0" borderId="2" xfId="0" applyNumberFormat="1" applyFont="1" applyBorder="1" applyAlignment="1">
      <alignment horizontal="center" vertical="center" wrapText="1"/>
    </xf>
    <xf numFmtId="4" fontId="2" fillId="0" borderId="2" xfId="1" applyNumberFormat="1" applyFont="1" applyFill="1" applyBorder="1" applyAlignment="1">
      <alignment horizontal="left" vertical="center" wrapText="1"/>
    </xf>
    <xf numFmtId="4" fontId="16" fillId="0" borderId="2" xfId="1" applyNumberFormat="1" applyFont="1" applyFill="1" applyBorder="1" applyAlignment="1">
      <alignment horizontal="center" vertical="center" wrapText="1"/>
    </xf>
    <xf numFmtId="43" fontId="2" fillId="0" borderId="2" xfId="1" applyFont="1" applyFill="1" applyBorder="1" applyAlignment="1">
      <alignment horizontal="right" vertical="center" wrapText="1"/>
    </xf>
    <xf numFmtId="4" fontId="23" fillId="0" borderId="2" xfId="5" applyNumberFormat="1" applyFont="1" applyBorder="1" applyAlignment="1">
      <alignment horizontal="center" vertical="center" wrapText="1"/>
    </xf>
    <xf numFmtId="4" fontId="16" fillId="0" borderId="2" xfId="9" applyNumberFormat="1" applyFont="1" applyBorder="1" applyAlignment="1">
      <alignment horizontal="center" vertical="center" wrapText="1"/>
    </xf>
    <xf numFmtId="0" fontId="24" fillId="0" borderId="2" xfId="3" applyFont="1" applyBorder="1" applyAlignment="1">
      <alignment horizontal="center" vertical="center" wrapText="1"/>
    </xf>
    <xf numFmtId="0" fontId="16" fillId="0" borderId="2" xfId="3" applyFont="1" applyBorder="1" applyAlignment="1">
      <alignment horizontal="center" vertical="center" wrapText="1"/>
    </xf>
    <xf numFmtId="0" fontId="16" fillId="0" borderId="2" xfId="18" applyFont="1" applyBorder="1" applyAlignment="1">
      <alignment horizontal="center" vertical="center" wrapText="1"/>
    </xf>
    <xf numFmtId="0" fontId="2" fillId="0" borderId="2" xfId="3" applyFont="1" applyBorder="1" applyAlignment="1">
      <alignment vertical="center" wrapText="1"/>
    </xf>
    <xf numFmtId="0" fontId="2" fillId="0" borderId="2" xfId="3" applyFont="1" applyBorder="1" applyAlignment="1">
      <alignment vertical="center"/>
    </xf>
    <xf numFmtId="166" fontId="2" fillId="0" borderId="5" xfId="1" applyNumberFormat="1" applyFont="1" applyFill="1" applyBorder="1" applyAlignment="1">
      <alignment horizontal="right" vertical="center" wrapText="1"/>
    </xf>
    <xf numFmtId="168" fontId="2" fillId="0" borderId="5" xfId="1" applyNumberFormat="1" applyFont="1" applyFill="1" applyBorder="1" applyAlignment="1">
      <alignment horizontal="right" vertical="center" wrapText="1"/>
    </xf>
    <xf numFmtId="166" fontId="11" fillId="0" borderId="5" xfId="1" applyNumberFormat="1" applyFont="1" applyFill="1" applyBorder="1" applyAlignment="1">
      <alignment horizontal="right" vertical="center" wrapText="1"/>
    </xf>
    <xf numFmtId="0" fontId="11" fillId="0" borderId="2" xfId="3" applyFont="1" applyBorder="1" applyAlignment="1">
      <alignment vertical="center" wrapText="1"/>
    </xf>
    <xf numFmtId="0" fontId="11" fillId="0" borderId="2" xfId="3" applyFont="1" applyBorder="1" applyAlignment="1">
      <alignment vertical="center"/>
    </xf>
    <xf numFmtId="166" fontId="2" fillId="0" borderId="2" xfId="1" applyNumberFormat="1" applyFont="1" applyFill="1" applyBorder="1" applyAlignment="1">
      <alignment horizontal="right" vertical="center"/>
    </xf>
    <xf numFmtId="169" fontId="16" fillId="0" borderId="4" xfId="1" applyNumberFormat="1" applyFont="1" applyFill="1" applyBorder="1" applyAlignment="1">
      <alignment vertical="center" wrapText="1"/>
    </xf>
    <xf numFmtId="169" fontId="24" fillId="0" borderId="2" xfId="1" applyNumberFormat="1" applyFont="1" applyBorder="1" applyAlignment="1">
      <alignment vertical="center" wrapText="1"/>
    </xf>
    <xf numFmtId="169" fontId="24" fillId="0" borderId="2" xfId="1" applyNumberFormat="1" applyFont="1" applyFill="1" applyBorder="1" applyAlignment="1">
      <alignment vertical="center" wrapText="1"/>
    </xf>
    <xf numFmtId="169" fontId="24" fillId="0" borderId="4" xfId="1" applyNumberFormat="1" applyFont="1" applyFill="1" applyBorder="1" applyAlignment="1">
      <alignment vertical="center" wrapText="1"/>
    </xf>
    <xf numFmtId="169" fontId="16" fillId="0" borderId="7" xfId="1" applyNumberFormat="1" applyFont="1" applyFill="1" applyBorder="1" applyAlignment="1">
      <alignment vertical="center" wrapText="1"/>
    </xf>
    <xf numFmtId="169" fontId="16" fillId="0" borderId="4" xfId="1" applyNumberFormat="1" applyFont="1" applyBorder="1" applyAlignment="1">
      <alignment vertical="center" wrapText="1"/>
    </xf>
    <xf numFmtId="169" fontId="24" fillId="0" borderId="4" xfId="1" applyNumberFormat="1" applyFont="1" applyBorder="1" applyAlignment="1">
      <alignment vertical="center" wrapText="1"/>
    </xf>
    <xf numFmtId="169" fontId="24" fillId="0" borderId="7" xfId="1" applyNumberFormat="1" applyFont="1" applyFill="1" applyBorder="1" applyAlignment="1">
      <alignment vertical="center" wrapText="1"/>
    </xf>
    <xf numFmtId="0" fontId="5" fillId="0" borderId="0" xfId="3" applyFont="1" applyAlignment="1">
      <alignment vertical="center" wrapText="1"/>
    </xf>
    <xf numFmtId="0" fontId="26" fillId="0" borderId="0" xfId="3" applyFont="1" applyAlignment="1">
      <alignment vertical="center" wrapText="1"/>
    </xf>
    <xf numFmtId="0" fontId="25" fillId="0" borderId="0" xfId="3" applyFont="1" applyAlignment="1">
      <alignment vertical="center"/>
    </xf>
    <xf numFmtId="0" fontId="26" fillId="0" borderId="0" xfId="3" applyFont="1" applyAlignment="1">
      <alignment vertical="center"/>
    </xf>
    <xf numFmtId="0" fontId="27" fillId="0" borderId="0" xfId="3" applyFont="1" applyAlignment="1">
      <alignment vertical="center"/>
    </xf>
    <xf numFmtId="1" fontId="11" fillId="0" borderId="0" xfId="1" applyNumberFormat="1" applyFont="1" applyFill="1" applyAlignment="1">
      <alignment horizontal="right" vertical="center" wrapText="1"/>
    </xf>
    <xf numFmtId="1" fontId="3" fillId="0" borderId="0" xfId="3" applyNumberFormat="1" applyFont="1" applyAlignment="1">
      <alignment horizontal="center" vertical="center" wrapText="1"/>
    </xf>
    <xf numFmtId="1" fontId="5" fillId="0" borderId="0" xfId="4" applyNumberFormat="1" applyFont="1" applyAlignment="1">
      <alignment horizontal="center" vertical="center"/>
    </xf>
    <xf numFmtId="1" fontId="5" fillId="0" borderId="1" xfId="1" applyNumberFormat="1" applyFont="1" applyFill="1" applyBorder="1" applyAlignment="1">
      <alignment horizontal="right" vertical="center"/>
    </xf>
    <xf numFmtId="1" fontId="5" fillId="0" borderId="1" xfId="4" applyNumberFormat="1" applyFont="1" applyBorder="1" applyAlignment="1">
      <alignment horizontal="center" vertical="center"/>
    </xf>
    <xf numFmtId="1" fontId="5" fillId="0" borderId="0" xfId="4" applyNumberFormat="1" applyFont="1" applyBorder="1" applyAlignment="1">
      <alignment horizontal="center" vertical="center"/>
    </xf>
    <xf numFmtId="1" fontId="2" fillId="0" borderId="0" xfId="1" applyNumberFormat="1" applyFont="1" applyFill="1" applyAlignment="1">
      <alignment horizontal="right" vertical="center"/>
    </xf>
    <xf numFmtId="1" fontId="2" fillId="0" borderId="0" xfId="3" applyNumberFormat="1" applyFont="1" applyAlignment="1">
      <alignment horizontal="center" vertical="center"/>
    </xf>
    <xf numFmtId="1" fontId="2" fillId="0" borderId="2" xfId="3" applyNumberFormat="1" applyFont="1" applyBorder="1" applyAlignment="1">
      <alignment horizontal="center" vertical="center"/>
    </xf>
    <xf numFmtId="169" fontId="28" fillId="0" borderId="0" xfId="1" applyNumberFormat="1" applyFont="1" applyAlignment="1">
      <alignment vertical="center" wrapText="1"/>
    </xf>
    <xf numFmtId="4" fontId="11" fillId="0" borderId="3" xfId="5" applyNumberFormat="1" applyFont="1" applyBorder="1" applyAlignment="1">
      <alignment horizontal="center" vertical="center" wrapText="1"/>
    </xf>
    <xf numFmtId="4" fontId="11" fillId="0" borderId="4" xfId="5" applyNumberFormat="1" applyFont="1" applyBorder="1" applyAlignment="1">
      <alignment horizontal="center" vertical="center" wrapText="1"/>
    </xf>
    <xf numFmtId="3" fontId="1" fillId="0" borderId="3" xfId="14" applyNumberFormat="1" applyFont="1" applyBorder="1" applyAlignment="1">
      <alignment horizontal="center" vertical="center" wrapText="1"/>
    </xf>
    <xf numFmtId="3" fontId="1" fillId="0" borderId="4" xfId="14" applyNumberFormat="1" applyFont="1" applyBorder="1" applyAlignment="1">
      <alignment horizontal="center" vertical="center" wrapText="1"/>
    </xf>
    <xf numFmtId="166" fontId="11" fillId="0" borderId="0" xfId="1" applyNumberFormat="1" applyFont="1" applyFill="1" applyAlignment="1">
      <alignment horizontal="center" vertical="center"/>
    </xf>
    <xf numFmtId="0" fontId="19" fillId="0" borderId="0" xfId="3" applyFont="1" applyAlignment="1">
      <alignment horizontal="center" vertical="center" wrapText="1"/>
    </xf>
    <xf numFmtId="0" fontId="5" fillId="0" borderId="0" xfId="4" applyFont="1" applyAlignment="1">
      <alignment horizontal="center" vertical="center"/>
    </xf>
    <xf numFmtId="3" fontId="11" fillId="0" borderId="2" xfId="3" applyNumberFormat="1" applyFont="1" applyBorder="1" applyAlignment="1">
      <alignment horizontal="center" vertical="center" wrapText="1"/>
    </xf>
    <xf numFmtId="4" fontId="11" fillId="0" borderId="2" xfId="3" applyNumberFormat="1" applyFont="1" applyBorder="1" applyAlignment="1">
      <alignment vertical="center" wrapText="1"/>
    </xf>
    <xf numFmtId="4" fontId="11" fillId="0" borderId="2" xfId="3" applyNumberFormat="1" applyFont="1" applyBorder="1" applyAlignment="1">
      <alignment horizontal="center" vertical="center" wrapText="1"/>
    </xf>
    <xf numFmtId="168" fontId="11" fillId="0" borderId="2" xfId="1" applyNumberFormat="1" applyFont="1" applyFill="1" applyBorder="1" applyAlignment="1">
      <alignment horizontal="center" vertical="center" wrapText="1"/>
    </xf>
    <xf numFmtId="168" fontId="11" fillId="0" borderId="6" xfId="1" applyNumberFormat="1" applyFont="1" applyFill="1" applyBorder="1" applyAlignment="1">
      <alignment horizontal="center" vertical="center" wrapText="1"/>
    </xf>
    <xf numFmtId="168" fontId="11" fillId="0" borderId="7" xfId="1" applyNumberFormat="1" applyFont="1" applyFill="1" applyBorder="1" applyAlignment="1">
      <alignment horizontal="center" vertical="center" wrapText="1"/>
    </xf>
    <xf numFmtId="168" fontId="11" fillId="0" borderId="3" xfId="1" applyNumberFormat="1" applyFont="1" applyFill="1" applyBorder="1" applyAlignment="1">
      <alignment horizontal="center" vertical="center" wrapText="1"/>
    </xf>
    <xf numFmtId="168" fontId="11" fillId="0" borderId="4" xfId="1" applyNumberFormat="1" applyFont="1" applyFill="1" applyBorder="1" applyAlignment="1">
      <alignment horizontal="center" vertical="center" wrapText="1"/>
    </xf>
    <xf numFmtId="166" fontId="11" fillId="0" borderId="0" xfId="1" applyNumberFormat="1" applyFont="1" applyFill="1" applyAlignment="1">
      <alignment horizontal="right" vertical="center" wrapText="1"/>
    </xf>
    <xf numFmtId="0" fontId="3" fillId="0" borderId="0" xfId="3" applyFont="1" applyAlignment="1">
      <alignment horizontal="center" vertical="center" wrapText="1"/>
    </xf>
    <xf numFmtId="4" fontId="11" fillId="0" borderId="2" xfId="3" applyNumberFormat="1" applyFont="1" applyBorder="1" applyAlignment="1">
      <alignment horizontal="left" vertical="center" wrapText="1"/>
    </xf>
    <xf numFmtId="166" fontId="11" fillId="0" borderId="0" xfId="1" applyNumberFormat="1" applyFont="1" applyFill="1" applyAlignment="1">
      <alignment horizontal="center" vertical="center" wrapText="1"/>
    </xf>
    <xf numFmtId="166" fontId="11" fillId="0" borderId="0" xfId="1" applyNumberFormat="1" applyFont="1" applyFill="1" applyAlignment="1">
      <alignment horizontal="right" vertical="center"/>
    </xf>
    <xf numFmtId="3" fontId="1" fillId="0" borderId="0" xfId="3" applyNumberFormat="1" applyFont="1" applyAlignment="1">
      <alignment horizontal="center" vertical="center"/>
    </xf>
    <xf numFmtId="0" fontId="1" fillId="0" borderId="0" xfId="3" applyFont="1" applyAlignment="1">
      <alignment vertical="center"/>
    </xf>
    <xf numFmtId="0" fontId="1" fillId="0" borderId="0" xfId="3" applyFont="1" applyAlignment="1">
      <alignment horizontal="center" vertical="center"/>
    </xf>
    <xf numFmtId="168" fontId="1" fillId="0" borderId="0" xfId="1" applyNumberFormat="1" applyFont="1" applyFill="1" applyAlignment="1">
      <alignment horizontal="right" vertical="center"/>
    </xf>
    <xf numFmtId="166" fontId="17" fillId="0" borderId="0" xfId="1" applyNumberFormat="1" applyFont="1" applyFill="1" applyAlignment="1">
      <alignment horizontal="center" vertical="center"/>
    </xf>
    <xf numFmtId="166" fontId="17" fillId="0" borderId="0" xfId="1" applyNumberFormat="1" applyFont="1" applyFill="1" applyAlignment="1">
      <alignment horizontal="center" vertical="center"/>
    </xf>
    <xf numFmtId="0" fontId="29" fillId="0" borderId="0" xfId="3" applyFont="1" applyAlignment="1">
      <alignment horizontal="center" vertical="center" wrapText="1"/>
    </xf>
    <xf numFmtId="0" fontId="29" fillId="0" borderId="0" xfId="3" applyFont="1" applyAlignment="1">
      <alignment horizontal="center" vertical="center" wrapText="1"/>
    </xf>
    <xf numFmtId="0" fontId="30" fillId="0" borderId="0" xfId="3" applyFont="1" applyAlignment="1">
      <alignment vertical="center"/>
    </xf>
    <xf numFmtId="0" fontId="31" fillId="0" borderId="0" xfId="4" applyFont="1" applyAlignment="1">
      <alignment horizontal="center" vertical="center"/>
    </xf>
    <xf numFmtId="0" fontId="31" fillId="0" borderId="0" xfId="4" applyFont="1" applyAlignment="1">
      <alignment horizontal="center" vertical="center"/>
    </xf>
    <xf numFmtId="0" fontId="31" fillId="0" borderId="0" xfId="4" applyFont="1" applyAlignment="1">
      <alignment vertical="center"/>
    </xf>
    <xf numFmtId="0" fontId="31" fillId="0" borderId="0" xfId="3" applyFont="1" applyAlignment="1">
      <alignment vertical="center"/>
    </xf>
    <xf numFmtId="3" fontId="31" fillId="0" borderId="1" xfId="4" applyNumberFormat="1" applyFont="1" applyBorder="1" applyAlignment="1">
      <alignment horizontal="center" vertical="center"/>
    </xf>
    <xf numFmtId="0" fontId="31" fillId="0" borderId="1" xfId="4" applyFont="1" applyBorder="1" applyAlignment="1">
      <alignment vertical="center"/>
    </xf>
    <xf numFmtId="0" fontId="31" fillId="0" borderId="1" xfId="4" applyFont="1" applyBorder="1" applyAlignment="1">
      <alignment horizontal="center" vertical="center"/>
    </xf>
    <xf numFmtId="168" fontId="31" fillId="0" borderId="1" xfId="1" applyNumberFormat="1" applyFont="1" applyFill="1" applyBorder="1" applyAlignment="1">
      <alignment horizontal="right" vertical="center"/>
    </xf>
    <xf numFmtId="166" fontId="31" fillId="0" borderId="1" xfId="1" applyNumberFormat="1" applyFont="1" applyFill="1" applyBorder="1" applyAlignment="1">
      <alignment horizontal="right" vertical="center"/>
    </xf>
    <xf numFmtId="0" fontId="31" fillId="0" borderId="0" xfId="4" applyFont="1" applyBorder="1" applyAlignment="1">
      <alignment horizontal="center" vertical="center"/>
    </xf>
    <xf numFmtId="3" fontId="17" fillId="0" borderId="2" xfId="3" applyNumberFormat="1" applyFont="1" applyBorder="1" applyAlignment="1">
      <alignment horizontal="center" vertical="center" wrapText="1"/>
    </xf>
    <xf numFmtId="4" fontId="17" fillId="0" borderId="2" xfId="3" applyNumberFormat="1" applyFont="1" applyBorder="1" applyAlignment="1">
      <alignment vertical="center" wrapText="1"/>
    </xf>
    <xf numFmtId="4" fontId="17" fillId="0" borderId="2" xfId="3" applyNumberFormat="1" applyFont="1" applyBorder="1" applyAlignment="1">
      <alignment horizontal="center" vertical="center" wrapText="1"/>
    </xf>
    <xf numFmtId="168" fontId="17" fillId="0" borderId="2" xfId="1" applyNumberFormat="1" applyFont="1" applyFill="1" applyBorder="1" applyAlignment="1">
      <alignment horizontal="center" vertical="center" wrapText="1"/>
    </xf>
    <xf numFmtId="168" fontId="17" fillId="0" borderId="3" xfId="1" applyNumberFormat="1" applyFont="1" applyFill="1" applyBorder="1" applyAlignment="1">
      <alignment horizontal="center" vertical="center" wrapText="1"/>
    </xf>
    <xf numFmtId="168" fontId="17" fillId="0" borderId="6" xfId="1" applyNumberFormat="1" applyFont="1" applyFill="1" applyBorder="1" applyAlignment="1">
      <alignment horizontal="center" vertical="center" wrapText="1"/>
    </xf>
    <xf numFmtId="4" fontId="17" fillId="0" borderId="3" xfId="5" applyNumberFormat="1" applyFont="1" applyBorder="1" applyAlignment="1">
      <alignment horizontal="center" vertical="center" wrapText="1"/>
    </xf>
    <xf numFmtId="0" fontId="1" fillId="0" borderId="0" xfId="3" applyFont="1" applyAlignment="1">
      <alignment vertical="center" wrapText="1"/>
    </xf>
    <xf numFmtId="168" fontId="17" fillId="0" borderId="2" xfId="1" applyNumberFormat="1" applyFont="1" applyFill="1" applyBorder="1" applyAlignment="1">
      <alignment horizontal="right" vertical="center" wrapText="1"/>
    </xf>
    <xf numFmtId="166" fontId="17" fillId="0" borderId="2" xfId="5" applyNumberFormat="1" applyFont="1" applyBorder="1" applyAlignment="1">
      <alignment horizontal="right" vertical="center" wrapText="1"/>
    </xf>
    <xf numFmtId="168" fontId="17" fillId="0" borderId="4" xfId="1" applyNumberFormat="1" applyFont="1" applyFill="1" applyBorder="1" applyAlignment="1">
      <alignment horizontal="center" vertical="center" wrapText="1"/>
    </xf>
    <xf numFmtId="168" fontId="17" fillId="0" borderId="7" xfId="1" applyNumberFormat="1" applyFont="1" applyFill="1" applyBorder="1" applyAlignment="1">
      <alignment horizontal="center" vertical="center" wrapText="1"/>
    </xf>
    <xf numFmtId="4" fontId="17" fillId="0" borderId="4" xfId="5" applyNumberFormat="1" applyFont="1" applyBorder="1" applyAlignment="1">
      <alignment horizontal="center" vertical="center" wrapText="1"/>
    </xf>
    <xf numFmtId="169" fontId="32" fillId="0" borderId="2" xfId="1" applyNumberFormat="1" applyFont="1" applyBorder="1" applyAlignment="1">
      <alignment vertical="center" wrapText="1"/>
    </xf>
    <xf numFmtId="169" fontId="32" fillId="0" borderId="2" xfId="1" applyNumberFormat="1" applyFont="1" applyFill="1" applyBorder="1" applyAlignment="1">
      <alignment vertical="center" wrapText="1"/>
    </xf>
    <xf numFmtId="169" fontId="32" fillId="0" borderId="4" xfId="1" applyNumberFormat="1" applyFont="1" applyFill="1" applyBorder="1" applyAlignment="1">
      <alignment vertical="center" wrapText="1"/>
    </xf>
    <xf numFmtId="169" fontId="32" fillId="0" borderId="7" xfId="1" applyNumberFormat="1" applyFont="1" applyFill="1" applyBorder="1" applyAlignment="1">
      <alignment vertical="center" wrapText="1"/>
    </xf>
    <xf numFmtId="169" fontId="33" fillId="0" borderId="4" xfId="1" applyNumberFormat="1" applyFont="1" applyBorder="1" applyAlignment="1">
      <alignment vertical="center" wrapText="1"/>
    </xf>
    <xf numFmtId="3" fontId="1" fillId="0" borderId="2" xfId="3" applyNumberFormat="1" applyFont="1" applyBorder="1" applyAlignment="1">
      <alignment horizontal="center" vertical="center" wrapText="1"/>
    </xf>
    <xf numFmtId="168" fontId="1" fillId="0" borderId="2" xfId="1" applyNumberFormat="1" applyFont="1" applyFill="1" applyBorder="1" applyAlignment="1">
      <alignment horizontal="center" vertical="center" wrapText="1"/>
    </xf>
    <xf numFmtId="166" fontId="1" fillId="0" borderId="2" xfId="1" applyNumberFormat="1" applyFont="1" applyFill="1" applyBorder="1" applyAlignment="1">
      <alignment horizontal="center" vertical="center" wrapText="1"/>
    </xf>
    <xf numFmtId="4" fontId="1" fillId="0" borderId="2" xfId="3" applyNumberFormat="1" applyFont="1" applyBorder="1" applyAlignment="1">
      <alignment horizontal="center" vertical="center" wrapText="1"/>
    </xf>
    <xf numFmtId="0" fontId="1" fillId="0" borderId="2" xfId="3" applyFont="1" applyBorder="1" applyAlignment="1">
      <alignment vertical="center" wrapText="1"/>
    </xf>
    <xf numFmtId="0" fontId="1" fillId="0" borderId="2" xfId="3" applyFont="1" applyBorder="1" applyAlignment="1">
      <alignment horizontal="center" vertical="center" wrapText="1"/>
    </xf>
    <xf numFmtId="4" fontId="1" fillId="0" borderId="2" xfId="3" applyNumberFormat="1" applyFont="1" applyBorder="1" applyAlignment="1">
      <alignment horizontal="left" vertical="center" wrapText="1"/>
    </xf>
    <xf numFmtId="4" fontId="1" fillId="0" borderId="2" xfId="6" applyNumberFormat="1" applyFont="1" applyFill="1" applyBorder="1" applyAlignment="1">
      <alignment horizontal="center" vertical="center" wrapText="1"/>
    </xf>
    <xf numFmtId="167" fontId="1" fillId="0" borderId="2" xfId="1" applyNumberFormat="1" applyFont="1" applyFill="1" applyBorder="1" applyAlignment="1">
      <alignment horizontal="center" vertical="center" wrapText="1"/>
    </xf>
    <xf numFmtId="3" fontId="31" fillId="0" borderId="2" xfId="3" applyNumberFormat="1" applyFont="1" applyBorder="1" applyAlignment="1">
      <alignment horizontal="center" vertical="center" wrapText="1"/>
    </xf>
    <xf numFmtId="4" fontId="31" fillId="0" borderId="2" xfId="3" applyNumberFormat="1" applyFont="1" applyBorder="1" applyAlignment="1">
      <alignment horizontal="left" vertical="center" wrapText="1"/>
    </xf>
    <xf numFmtId="4" fontId="31" fillId="0" borderId="2" xfId="3" applyNumberFormat="1" applyFont="1" applyBorder="1" applyAlignment="1">
      <alignment horizontal="center" vertical="center" wrapText="1"/>
    </xf>
    <xf numFmtId="4" fontId="31" fillId="0" borderId="2" xfId="6" applyNumberFormat="1" applyFont="1" applyFill="1" applyBorder="1" applyAlignment="1">
      <alignment horizontal="center" vertical="center" wrapText="1"/>
    </xf>
    <xf numFmtId="4" fontId="31" fillId="0" borderId="2" xfId="1" applyNumberFormat="1" applyFont="1" applyFill="1" applyBorder="1" applyAlignment="1">
      <alignment horizontal="center" vertical="center" wrapText="1"/>
    </xf>
    <xf numFmtId="167" fontId="1" fillId="0" borderId="2" xfId="6" applyNumberFormat="1" applyFont="1" applyFill="1" applyBorder="1" applyAlignment="1">
      <alignment horizontal="center" vertical="center" wrapText="1"/>
    </xf>
    <xf numFmtId="0" fontId="34" fillId="0" borderId="0" xfId="0" applyFont="1"/>
    <xf numFmtId="173" fontId="1" fillId="0" borderId="2" xfId="6" applyNumberFormat="1" applyFont="1" applyFill="1" applyBorder="1" applyAlignment="1">
      <alignment horizontal="center" vertical="center" wrapText="1"/>
    </xf>
    <xf numFmtId="167" fontId="1" fillId="0" borderId="2" xfId="3" applyNumberFormat="1" applyFont="1" applyBorder="1" applyAlignment="1">
      <alignment horizontal="center" vertical="center" wrapText="1"/>
    </xf>
    <xf numFmtId="4" fontId="1" fillId="0" borderId="2" xfId="1" applyNumberFormat="1" applyFont="1" applyFill="1" applyBorder="1" applyAlignment="1">
      <alignment horizontal="center" vertical="center" wrapText="1"/>
    </xf>
    <xf numFmtId="4" fontId="1" fillId="0" borderId="2" xfId="9" applyNumberFormat="1" applyFont="1" applyBorder="1" applyAlignment="1">
      <alignment horizontal="left" vertical="center" wrapText="1"/>
    </xf>
    <xf numFmtId="4" fontId="1" fillId="0" borderId="2" xfId="9" applyNumberFormat="1" applyFont="1" applyBorder="1" applyAlignment="1">
      <alignment horizontal="center" vertical="center" wrapText="1"/>
    </xf>
    <xf numFmtId="0" fontId="1" fillId="0" borderId="2" xfId="0" applyFont="1" applyBorder="1" applyAlignment="1">
      <alignment horizontal="center" vertical="center" wrapText="1"/>
    </xf>
    <xf numFmtId="43" fontId="1" fillId="0" borderId="2" xfId="1" applyFont="1" applyFill="1" applyBorder="1" applyAlignment="1">
      <alignment horizontal="center" vertical="center" wrapText="1"/>
    </xf>
    <xf numFmtId="168" fontId="20" fillId="0" borderId="2" xfId="1" applyNumberFormat="1" applyFont="1" applyFill="1" applyBorder="1" applyAlignment="1">
      <alignment horizontal="center" vertical="center" wrapText="1"/>
    </xf>
    <xf numFmtId="166" fontId="20" fillId="0" borderId="2" xfId="1" applyNumberFormat="1" applyFont="1" applyFill="1" applyBorder="1" applyAlignment="1">
      <alignment horizontal="center" vertical="center" wrapText="1"/>
    </xf>
    <xf numFmtId="4" fontId="35" fillId="0" borderId="2" xfId="3" applyNumberFormat="1" applyFont="1" applyBorder="1" applyAlignment="1">
      <alignment horizontal="center" vertical="center" wrapText="1"/>
    </xf>
    <xf numFmtId="4" fontId="20" fillId="0" borderId="2" xfId="3" applyNumberFormat="1" applyFont="1" applyBorder="1" applyAlignment="1">
      <alignment horizontal="center" vertical="center" wrapText="1"/>
    </xf>
    <xf numFmtId="0" fontId="1" fillId="0" borderId="2" xfId="3" applyFont="1" applyBorder="1" applyAlignment="1">
      <alignment horizontal="right" vertical="center" wrapText="1"/>
    </xf>
    <xf numFmtId="168" fontId="1" fillId="0" borderId="2" xfId="1" applyNumberFormat="1" applyFont="1" applyFill="1" applyBorder="1" applyAlignment="1">
      <alignment horizontal="right" vertical="center" wrapText="1"/>
    </xf>
    <xf numFmtId="0" fontId="1" fillId="0" borderId="2" xfId="4" applyFont="1" applyBorder="1" applyAlignment="1">
      <alignment horizontal="left" vertical="center" wrapText="1"/>
    </xf>
    <xf numFmtId="4" fontId="1" fillId="0" borderId="2" xfId="1" applyNumberFormat="1" applyFont="1" applyFill="1" applyBorder="1" applyAlignment="1">
      <alignment horizontal="right" vertical="center" wrapText="1"/>
    </xf>
    <xf numFmtId="4" fontId="1" fillId="0" borderId="2" xfId="5" applyNumberFormat="1" applyFont="1" applyBorder="1" applyAlignment="1">
      <alignment horizontal="center" vertical="center" wrapText="1"/>
    </xf>
    <xf numFmtId="0" fontId="1" fillId="0" borderId="2" xfId="3" applyFont="1" applyBorder="1" applyAlignment="1">
      <alignment vertical="center"/>
    </xf>
    <xf numFmtId="166" fontId="1" fillId="0" borderId="0" xfId="1" applyNumberFormat="1" applyFont="1" applyFill="1" applyAlignment="1">
      <alignment horizontal="right" vertical="center"/>
    </xf>
    <xf numFmtId="166" fontId="1" fillId="0" borderId="0" xfId="3" applyNumberFormat="1" applyFont="1" applyAlignment="1">
      <alignment horizontal="center" vertical="center"/>
    </xf>
    <xf numFmtId="4" fontId="17" fillId="0" borderId="2" xfId="3" applyNumberFormat="1" applyFont="1" applyBorder="1" applyAlignment="1">
      <alignment horizontal="left" vertical="center" wrapText="1"/>
    </xf>
    <xf numFmtId="1" fontId="17" fillId="0" borderId="6" xfId="1" applyNumberFormat="1" applyFont="1" applyFill="1" applyBorder="1" applyAlignment="1">
      <alignment horizontal="center" vertical="center" wrapText="1"/>
    </xf>
    <xf numFmtId="1" fontId="17" fillId="0" borderId="3" xfId="1" applyNumberFormat="1" applyFont="1" applyFill="1" applyBorder="1" applyAlignment="1">
      <alignment horizontal="center" vertical="center" wrapText="1"/>
    </xf>
    <xf numFmtId="168" fontId="17" fillId="0" borderId="2" xfId="1" applyNumberFormat="1" applyFont="1" applyFill="1" applyBorder="1" applyAlignment="1">
      <alignment horizontal="center" vertical="center" wrapText="1"/>
    </xf>
    <xf numFmtId="166" fontId="17" fillId="0" borderId="2" xfId="5" applyNumberFormat="1" applyFont="1" applyBorder="1" applyAlignment="1">
      <alignment horizontal="center" vertical="center" wrapText="1"/>
    </xf>
    <xf numFmtId="1" fontId="17" fillId="0" borderId="7" xfId="1" applyNumberFormat="1" applyFont="1" applyFill="1" applyBorder="1" applyAlignment="1">
      <alignment horizontal="center" vertical="center" wrapText="1"/>
    </xf>
    <xf numFmtId="1" fontId="17" fillId="0" borderId="4" xfId="1" applyNumberFormat="1" applyFont="1" applyFill="1" applyBorder="1" applyAlignment="1">
      <alignment horizontal="center" vertical="center" wrapText="1"/>
    </xf>
    <xf numFmtId="1" fontId="33" fillId="0" borderId="7" xfId="1" applyNumberFormat="1" applyFont="1" applyFill="1" applyBorder="1" applyAlignment="1">
      <alignment vertical="center" wrapText="1"/>
    </xf>
    <xf numFmtId="1" fontId="33" fillId="0" borderId="4" xfId="1" applyNumberFormat="1" applyFont="1" applyFill="1" applyBorder="1" applyAlignment="1">
      <alignment vertical="center" wrapText="1"/>
    </xf>
    <xf numFmtId="3" fontId="17" fillId="0" borderId="2" xfId="3" applyNumberFormat="1" applyFont="1" applyBorder="1" applyAlignment="1">
      <alignment horizontal="center" vertical="center" wrapText="1"/>
    </xf>
    <xf numFmtId="4" fontId="17" fillId="0" borderId="2" xfId="9" applyNumberFormat="1" applyFont="1" applyBorder="1" applyAlignment="1">
      <alignment horizontal="left" vertical="center" wrapText="1"/>
    </xf>
    <xf numFmtId="4" fontId="17" fillId="0" borderId="2" xfId="3" applyNumberFormat="1" applyFont="1" applyBorder="1" applyAlignment="1">
      <alignment horizontal="center" vertical="center" wrapText="1"/>
    </xf>
    <xf numFmtId="0" fontId="17" fillId="0" borderId="2" xfId="3" applyFont="1" applyBorder="1" applyAlignment="1">
      <alignment horizontal="right" vertical="center" wrapText="1"/>
    </xf>
    <xf numFmtId="1" fontId="1" fillId="0" borderId="2" xfId="1" applyNumberFormat="1" applyFont="1" applyFill="1" applyBorder="1" applyAlignment="1">
      <alignment horizontal="right" vertical="center" wrapText="1"/>
    </xf>
    <xf numFmtId="1" fontId="1" fillId="0" borderId="5" xfId="5" applyNumberFormat="1" applyFont="1" applyBorder="1" applyAlignment="1">
      <alignment horizontal="center" vertical="center" wrapText="1"/>
    </xf>
    <xf numFmtId="1" fontId="1" fillId="0" borderId="2" xfId="5" applyNumberFormat="1" applyFont="1" applyBorder="1" applyAlignment="1">
      <alignment horizontal="center" vertical="center" wrapText="1"/>
    </xf>
    <xf numFmtId="0" fontId="17" fillId="0" borderId="2" xfId="3" applyFont="1" applyBorder="1" applyAlignment="1">
      <alignment vertical="center"/>
    </xf>
    <xf numFmtId="3" fontId="1" fillId="0" borderId="2" xfId="3" quotePrefix="1" applyNumberFormat="1" applyFont="1" applyBorder="1" applyAlignment="1">
      <alignment horizontal="center" vertical="center" wrapText="1"/>
    </xf>
    <xf numFmtId="0" fontId="1" fillId="0" borderId="2" xfId="0" applyFont="1" applyBorder="1" applyAlignment="1">
      <alignment horizontal="right" vertical="center" wrapText="1"/>
    </xf>
    <xf numFmtId="0" fontId="1" fillId="0" borderId="8" xfId="0" applyFont="1" applyBorder="1" applyAlignment="1">
      <alignment horizontal="right" vertical="center" wrapText="1"/>
    </xf>
    <xf numFmtId="1" fontId="1" fillId="0" borderId="2" xfId="0" applyNumberFormat="1" applyFont="1" applyBorder="1" applyAlignment="1">
      <alignment horizontal="right" vertical="center" wrapText="1"/>
    </xf>
    <xf numFmtId="166" fontId="1" fillId="0" borderId="2" xfId="5" applyNumberFormat="1" applyFont="1" applyBorder="1" applyAlignment="1">
      <alignment horizontal="center" vertical="center" wrapText="1"/>
    </xf>
    <xf numFmtId="2" fontId="1" fillId="0" borderId="2" xfId="5" applyNumberFormat="1" applyFont="1" applyBorder="1" applyAlignment="1">
      <alignment horizontal="center" vertical="center" wrapText="1"/>
    </xf>
    <xf numFmtId="0" fontId="1" fillId="0" borderId="2" xfId="14" applyFont="1" applyBorder="1" applyAlignment="1">
      <alignment horizontal="left" vertical="center" wrapText="1"/>
    </xf>
    <xf numFmtId="1" fontId="1" fillId="0" borderId="2" xfId="0" applyNumberFormat="1" applyFont="1" applyBorder="1" applyAlignment="1">
      <alignment horizontal="center" vertical="center" wrapText="1"/>
    </xf>
    <xf numFmtId="4" fontId="1" fillId="0" borderId="2" xfId="10" applyNumberFormat="1" applyFont="1" applyBorder="1" applyAlignment="1">
      <alignment horizontal="left" vertical="center" wrapText="1"/>
    </xf>
    <xf numFmtId="4" fontId="1" fillId="0" borderId="8" xfId="0" applyNumberFormat="1" applyFont="1" applyBorder="1" applyAlignment="1">
      <alignment horizontal="right" vertical="center" wrapText="1"/>
    </xf>
    <xf numFmtId="166" fontId="1" fillId="0" borderId="2" xfId="1" applyNumberFormat="1" applyFont="1" applyFill="1" applyBorder="1" applyAlignment="1">
      <alignment horizontal="right" vertical="center" wrapText="1"/>
    </xf>
    <xf numFmtId="2" fontId="1" fillId="0" borderId="8" xfId="0" applyNumberFormat="1" applyFont="1" applyBorder="1" applyAlignment="1">
      <alignment horizontal="right" vertical="center" wrapText="1"/>
    </xf>
    <xf numFmtId="3" fontId="17" fillId="0" borderId="2" xfId="3" quotePrefix="1" applyNumberFormat="1" applyFont="1" applyBorder="1" applyAlignment="1">
      <alignment horizontal="center" vertical="center" wrapText="1"/>
    </xf>
    <xf numFmtId="4" fontId="17" fillId="0" borderId="2" xfId="9" applyNumberFormat="1" applyFont="1" applyBorder="1" applyAlignment="1">
      <alignment horizontal="center" vertical="center" wrapText="1"/>
    </xf>
    <xf numFmtId="166" fontId="1" fillId="0" borderId="8" xfId="0" applyNumberFormat="1" applyFont="1" applyBorder="1" applyAlignment="1">
      <alignment horizontal="right" vertical="center" wrapText="1"/>
    </xf>
    <xf numFmtId="1" fontId="17" fillId="0" borderId="2" xfId="5" applyNumberFormat="1" applyFont="1" applyBorder="1" applyAlignment="1">
      <alignment horizontal="center" vertical="center" wrapText="1"/>
    </xf>
    <xf numFmtId="0" fontId="17" fillId="0" borderId="2" xfId="0" applyFont="1" applyBorder="1" applyAlignment="1">
      <alignment horizontal="left" vertical="center" wrapText="1"/>
    </xf>
    <xf numFmtId="3" fontId="31" fillId="0" borderId="2" xfId="3" quotePrefix="1" applyNumberFormat="1" applyFont="1" applyBorder="1" applyAlignment="1">
      <alignment horizontal="center" vertical="center" wrapText="1"/>
    </xf>
    <xf numFmtId="169" fontId="1" fillId="0" borderId="8" xfId="0" applyNumberFormat="1" applyFont="1" applyBorder="1" applyAlignment="1">
      <alignment horizontal="right" vertical="center" wrapText="1"/>
    </xf>
    <xf numFmtId="0" fontId="1" fillId="0" borderId="2" xfId="9" applyFont="1" applyBorder="1" applyAlignment="1">
      <alignment horizontal="left" vertical="center" wrapText="1"/>
    </xf>
    <xf numFmtId="0" fontId="1" fillId="0" borderId="2" xfId="9" applyFont="1" applyBorder="1" applyAlignment="1">
      <alignment horizontal="center" vertical="center" wrapText="1"/>
    </xf>
    <xf numFmtId="168" fontId="1" fillId="0" borderId="8" xfId="0" applyNumberFormat="1" applyFont="1" applyBorder="1" applyAlignment="1">
      <alignment horizontal="right" vertical="center" wrapText="1"/>
    </xf>
    <xf numFmtId="3" fontId="1" fillId="0" borderId="2" xfId="0" applyNumberFormat="1" applyFont="1" applyBorder="1" applyAlignment="1">
      <alignment horizontal="right" vertical="center" wrapText="1"/>
    </xf>
    <xf numFmtId="3" fontId="1" fillId="0" borderId="8" xfId="0" applyNumberFormat="1" applyFont="1" applyBorder="1" applyAlignment="1">
      <alignment horizontal="right" vertical="center" wrapText="1"/>
    </xf>
    <xf numFmtId="1" fontId="1" fillId="0" borderId="8" xfId="0" applyNumberFormat="1" applyFont="1" applyBorder="1" applyAlignment="1">
      <alignment horizontal="right" vertical="center" wrapText="1"/>
    </xf>
    <xf numFmtId="3" fontId="1" fillId="0" borderId="2" xfId="16" applyNumberFormat="1" applyFont="1" applyBorder="1" applyAlignment="1">
      <alignment horizontal="right" vertical="center" wrapText="1"/>
    </xf>
    <xf numFmtId="3" fontId="1" fillId="0" borderId="2" xfId="2" applyNumberFormat="1" applyFont="1" applyFill="1" applyBorder="1" applyAlignment="1">
      <alignment horizontal="right" vertical="center" wrapText="1"/>
    </xf>
    <xf numFmtId="4" fontId="17" fillId="0" borderId="2" xfId="3" applyNumberFormat="1" applyFont="1" applyBorder="1" applyAlignment="1">
      <alignment horizontal="left" vertical="center" wrapText="1"/>
    </xf>
    <xf numFmtId="0" fontId="1" fillId="0" borderId="8" xfId="0" quotePrefix="1" applyFont="1" applyBorder="1" applyAlignment="1">
      <alignment horizontal="right" vertical="center" wrapText="1"/>
    </xf>
    <xf numFmtId="3" fontId="1" fillId="0" borderId="8" xfId="0" quotePrefix="1" applyNumberFormat="1" applyFont="1" applyBorder="1" applyAlignment="1">
      <alignment horizontal="right" vertical="center" wrapText="1"/>
    </xf>
    <xf numFmtId="4" fontId="1" fillId="0" borderId="2" xfId="11" applyNumberFormat="1" applyFont="1" applyBorder="1" applyAlignment="1">
      <alignment horizontal="left" vertical="center" wrapText="1"/>
    </xf>
    <xf numFmtId="0" fontId="17" fillId="0" borderId="2" xfId="9" applyFont="1" applyBorder="1" applyAlignment="1">
      <alignment horizontal="center" vertical="center" wrapText="1"/>
    </xf>
    <xf numFmtId="0" fontId="17" fillId="0" borderId="2" xfId="9" applyFont="1" applyBorder="1" applyAlignment="1">
      <alignment horizontal="left" vertical="center" wrapText="1"/>
    </xf>
    <xf numFmtId="0" fontId="31" fillId="0" borderId="2" xfId="9" applyFont="1" applyBorder="1" applyAlignment="1">
      <alignment horizontal="center" vertical="center" wrapText="1"/>
    </xf>
    <xf numFmtId="0" fontId="31" fillId="0" borderId="2" xfId="9" quotePrefix="1" applyFont="1" applyBorder="1" applyAlignment="1">
      <alignment horizontal="center" vertical="center" wrapText="1"/>
    </xf>
    <xf numFmtId="3" fontId="1" fillId="0" borderId="2" xfId="11" applyNumberFormat="1" applyFont="1" applyBorder="1" applyAlignment="1">
      <alignment horizontal="right" vertical="center" wrapText="1"/>
    </xf>
    <xf numFmtId="167" fontId="1" fillId="0" borderId="8" xfId="0" quotePrefix="1" applyNumberFormat="1" applyFont="1" applyBorder="1" applyAlignment="1">
      <alignment horizontal="right" vertical="center" wrapText="1"/>
    </xf>
    <xf numFmtId="0" fontId="1" fillId="0" borderId="2" xfId="16" applyFont="1" applyBorder="1" applyAlignment="1">
      <alignment horizontal="left" vertical="center" wrapText="1"/>
    </xf>
    <xf numFmtId="166" fontId="1" fillId="0" borderId="8" xfId="0" quotePrefix="1" applyNumberFormat="1" applyFont="1" applyBorder="1" applyAlignment="1">
      <alignment horizontal="right" vertical="center" wrapText="1"/>
    </xf>
    <xf numFmtId="169" fontId="1" fillId="0" borderId="2" xfId="1" applyNumberFormat="1" applyFont="1" applyFill="1" applyBorder="1" applyAlignment="1">
      <alignment horizontal="right" vertical="center" wrapText="1"/>
    </xf>
    <xf numFmtId="170" fontId="1" fillId="0" borderId="2" xfId="1" applyNumberFormat="1" applyFont="1" applyFill="1" applyBorder="1" applyAlignment="1">
      <alignment horizontal="right" vertical="center" wrapText="1"/>
    </xf>
    <xf numFmtId="176" fontId="1" fillId="0" borderId="8" xfId="0" applyNumberFormat="1" applyFont="1" applyBorder="1" applyAlignment="1">
      <alignment horizontal="right" vertical="center" wrapText="1"/>
    </xf>
    <xf numFmtId="0" fontId="1" fillId="0" borderId="2" xfId="14" applyFont="1" applyBorder="1" applyAlignment="1">
      <alignment horizontal="center" vertical="center" wrapText="1"/>
    </xf>
    <xf numFmtId="41" fontId="1" fillId="0" borderId="2" xfId="2" applyFont="1" applyFill="1" applyBorder="1" applyAlignment="1">
      <alignment horizontal="right" vertical="center" wrapText="1"/>
    </xf>
    <xf numFmtId="41" fontId="1" fillId="0" borderId="8" xfId="0" applyNumberFormat="1" applyFont="1" applyBorder="1" applyAlignment="1">
      <alignment horizontal="right" vertical="center" wrapText="1"/>
    </xf>
    <xf numFmtId="0" fontId="1" fillId="0" borderId="2" xfId="11" applyFont="1" applyBorder="1" applyAlignment="1">
      <alignment horizontal="left" vertical="center" wrapText="1"/>
    </xf>
    <xf numFmtId="0" fontId="1" fillId="0" borderId="2" xfId="11" applyFont="1" applyBorder="1" applyAlignment="1">
      <alignment horizontal="center" vertical="center" wrapText="1"/>
    </xf>
    <xf numFmtId="0" fontId="17" fillId="0" borderId="2" xfId="11" applyFont="1" applyBorder="1" applyAlignment="1">
      <alignment horizontal="left" vertical="center" wrapText="1"/>
    </xf>
    <xf numFmtId="0" fontId="17" fillId="0" borderId="2" xfId="11" applyFont="1" applyBorder="1" applyAlignment="1">
      <alignment horizontal="center" vertical="center" wrapText="1"/>
    </xf>
    <xf numFmtId="3" fontId="17" fillId="0" borderId="2" xfId="16" applyNumberFormat="1" applyFont="1" applyBorder="1" applyAlignment="1">
      <alignment horizontal="right" vertical="center" wrapText="1"/>
    </xf>
    <xf numFmtId="3" fontId="17" fillId="0" borderId="8" xfId="0" applyNumberFormat="1" applyFont="1" applyBorder="1" applyAlignment="1">
      <alignment horizontal="right" vertical="center" wrapText="1"/>
    </xf>
    <xf numFmtId="0" fontId="17" fillId="0" borderId="2" xfId="16" applyFont="1" applyBorder="1" applyAlignment="1">
      <alignment horizontal="center" vertical="center" wrapText="1"/>
    </xf>
    <xf numFmtId="0" fontId="17" fillId="0" borderId="2" xfId="16" applyFont="1" applyBorder="1" applyAlignment="1">
      <alignment horizontal="left" vertical="center" wrapText="1"/>
    </xf>
    <xf numFmtId="0" fontId="1" fillId="0" borderId="2" xfId="16" applyFont="1" applyBorder="1" applyAlignment="1">
      <alignment horizontal="center" vertical="center" wrapText="1"/>
    </xf>
    <xf numFmtId="0" fontId="1" fillId="0" borderId="2" xfId="17" applyFont="1" applyBorder="1" applyAlignment="1">
      <alignment horizontal="left" vertical="center" wrapText="1"/>
    </xf>
    <xf numFmtId="0" fontId="1" fillId="0" borderId="2" xfId="17" applyFont="1" applyBorder="1" applyAlignment="1">
      <alignment horizontal="center" vertical="center" wrapText="1"/>
    </xf>
    <xf numFmtId="0" fontId="1" fillId="0" borderId="2" xfId="16" applyFont="1" applyBorder="1" applyAlignment="1">
      <alignment horizontal="right" vertical="center" wrapText="1"/>
    </xf>
    <xf numFmtId="3" fontId="17" fillId="0" borderId="2" xfId="5" applyNumberFormat="1" applyFont="1" applyBorder="1" applyAlignment="1">
      <alignment horizontal="center" vertical="center" wrapText="1"/>
    </xf>
    <xf numFmtId="4" fontId="17" fillId="0" borderId="2" xfId="5" applyNumberFormat="1" applyFont="1" applyBorder="1" applyAlignment="1">
      <alignment horizontal="left" vertical="center" wrapText="1"/>
    </xf>
    <xf numFmtId="4" fontId="17" fillId="0" borderId="2" xfId="5" applyNumberFormat="1" applyFont="1" applyBorder="1" applyAlignment="1">
      <alignment horizontal="center" vertical="center" wrapText="1"/>
    </xf>
    <xf numFmtId="0" fontId="1" fillId="0" borderId="2" xfId="13" applyFont="1" applyBorder="1" applyAlignment="1">
      <alignment horizontal="center" vertical="center" wrapText="1"/>
    </xf>
    <xf numFmtId="4" fontId="1" fillId="0" borderId="2" xfId="5" applyNumberFormat="1" applyFont="1" applyBorder="1" applyAlignment="1">
      <alignment horizontal="left" vertical="center" wrapText="1"/>
    </xf>
    <xf numFmtId="2" fontId="1" fillId="0" borderId="2" xfId="16" applyNumberFormat="1" applyFont="1" applyBorder="1" applyAlignment="1">
      <alignment horizontal="right" vertical="center" wrapText="1"/>
    </xf>
    <xf numFmtId="0" fontId="1" fillId="0" borderId="2" xfId="13" quotePrefix="1" applyFont="1" applyBorder="1" applyAlignment="1">
      <alignment horizontal="center" vertical="center" wrapText="1"/>
    </xf>
    <xf numFmtId="0" fontId="1" fillId="0" borderId="2" xfId="10" applyFont="1" applyBorder="1" applyAlignment="1">
      <alignment horizontal="center" vertical="center" wrapText="1"/>
    </xf>
    <xf numFmtId="166" fontId="1" fillId="0" borderId="2" xfId="0" applyNumberFormat="1" applyFont="1" applyBorder="1" applyAlignment="1">
      <alignment horizontal="right" vertical="center" wrapText="1"/>
    </xf>
    <xf numFmtId="169" fontId="33" fillId="0" borderId="7" xfId="1" applyNumberFormat="1" applyFont="1" applyFill="1" applyBorder="1" applyAlignment="1">
      <alignment vertical="center" wrapText="1"/>
    </xf>
    <xf numFmtId="169" fontId="33" fillId="0" borderId="4" xfId="1" applyNumberFormat="1" applyFont="1" applyFill="1" applyBorder="1" applyAlignment="1">
      <alignment vertical="center" wrapText="1"/>
    </xf>
    <xf numFmtId="3" fontId="17" fillId="0" borderId="2" xfId="12" applyNumberFormat="1" applyFont="1" applyBorder="1" applyAlignment="1">
      <alignment horizontal="center" vertical="center" wrapText="1"/>
    </xf>
    <xf numFmtId="4" fontId="17" fillId="0" borderId="2" xfId="12" applyNumberFormat="1" applyFont="1" applyBorder="1" applyAlignment="1">
      <alignment horizontal="left" vertical="center" wrapText="1"/>
    </xf>
    <xf numFmtId="4" fontId="17" fillId="0" borderId="2" xfId="12" applyNumberFormat="1" applyFont="1" applyBorder="1" applyAlignment="1">
      <alignment horizontal="center" vertical="center" wrapText="1"/>
    </xf>
    <xf numFmtId="3" fontId="1" fillId="0" borderId="2" xfId="12" applyNumberFormat="1" applyFont="1" applyBorder="1" applyAlignment="1">
      <alignment horizontal="center" vertical="center" wrapText="1"/>
    </xf>
    <xf numFmtId="4" fontId="1" fillId="0" borderId="2" xfId="12" applyNumberFormat="1" applyFont="1" applyBorder="1" applyAlignment="1">
      <alignment horizontal="left" vertical="center" wrapText="1"/>
    </xf>
    <xf numFmtId="4" fontId="1" fillId="0" borderId="2" xfId="12" applyNumberFormat="1" applyFont="1" applyBorder="1" applyAlignment="1">
      <alignment horizontal="center" vertical="center" wrapText="1"/>
    </xf>
    <xf numFmtId="3" fontId="1" fillId="0" borderId="2" xfId="2" applyNumberFormat="1" applyFont="1" applyFill="1" applyBorder="1" applyAlignment="1">
      <alignment horizontal="center" vertical="center" wrapText="1"/>
    </xf>
    <xf numFmtId="4" fontId="1" fillId="0" borderId="2" xfId="2" applyNumberFormat="1" applyFont="1" applyFill="1" applyBorder="1" applyAlignment="1">
      <alignment horizontal="left" vertical="center" wrapText="1"/>
    </xf>
    <xf numFmtId="4" fontId="1" fillId="0" borderId="2" xfId="2" applyNumberFormat="1" applyFont="1" applyFill="1" applyBorder="1" applyAlignment="1">
      <alignment horizontal="center" vertical="center" wrapText="1"/>
    </xf>
    <xf numFmtId="1" fontId="17" fillId="0" borderId="2" xfId="3" applyNumberFormat="1" applyFont="1" applyBorder="1" applyAlignment="1">
      <alignment vertical="center"/>
    </xf>
    <xf numFmtId="3" fontId="1" fillId="0" borderId="2" xfId="12" quotePrefix="1" applyNumberFormat="1" applyFont="1" applyBorder="1" applyAlignment="1">
      <alignment horizontal="center" vertical="center" wrapText="1"/>
    </xf>
    <xf numFmtId="167" fontId="1" fillId="0" borderId="2" xfId="1" applyNumberFormat="1" applyFont="1" applyFill="1" applyBorder="1" applyAlignment="1">
      <alignment horizontal="right" vertical="center" wrapText="1"/>
    </xf>
    <xf numFmtId="167" fontId="1" fillId="0" borderId="8" xfId="0" applyNumberFormat="1" applyFont="1" applyBorder="1" applyAlignment="1">
      <alignment horizontal="right" vertical="center" wrapText="1"/>
    </xf>
    <xf numFmtId="3" fontId="31" fillId="0" borderId="2" xfId="12" applyNumberFormat="1" applyFont="1" applyBorder="1" applyAlignment="1">
      <alignment horizontal="center" vertical="center" wrapText="1"/>
    </xf>
    <xf numFmtId="4" fontId="31" fillId="0" borderId="2" xfId="12" applyNumberFormat="1" applyFont="1" applyBorder="1" applyAlignment="1">
      <alignment horizontal="left" vertical="center" wrapText="1"/>
    </xf>
    <xf numFmtId="4" fontId="31" fillId="0" borderId="2" xfId="12" applyNumberFormat="1" applyFont="1" applyBorder="1" applyAlignment="1">
      <alignment horizontal="center" vertical="center" wrapText="1"/>
    </xf>
    <xf numFmtId="3" fontId="1" fillId="0" borderId="2" xfId="2" quotePrefix="1" applyNumberFormat="1" applyFont="1" applyFill="1" applyBorder="1" applyAlignment="1">
      <alignment horizontal="center" vertical="center" wrapText="1"/>
    </xf>
    <xf numFmtId="3" fontId="31" fillId="0" borderId="2" xfId="2" applyNumberFormat="1" applyFont="1" applyFill="1" applyBorder="1" applyAlignment="1">
      <alignment horizontal="center" vertical="center" wrapText="1"/>
    </xf>
    <xf numFmtId="4" fontId="31" fillId="0" borderId="2" xfId="2" applyNumberFormat="1" applyFont="1" applyFill="1" applyBorder="1" applyAlignment="1">
      <alignment horizontal="left" vertical="center" wrapText="1"/>
    </xf>
    <xf numFmtId="4" fontId="31" fillId="0" borderId="2" xfId="2" applyNumberFormat="1" applyFont="1" applyFill="1" applyBorder="1" applyAlignment="1">
      <alignment horizontal="center" vertical="center" wrapText="1"/>
    </xf>
    <xf numFmtId="41" fontId="1" fillId="0" borderId="2" xfId="0" applyNumberFormat="1" applyFont="1" applyBorder="1" applyAlignment="1">
      <alignment horizontal="right" vertical="center" wrapText="1"/>
    </xf>
    <xf numFmtId="171" fontId="1" fillId="0" borderId="2" xfId="0" applyNumberFormat="1" applyFont="1" applyBorder="1" applyAlignment="1">
      <alignment horizontal="right" vertical="center" wrapText="1"/>
    </xf>
    <xf numFmtId="171" fontId="1" fillId="0" borderId="8" xfId="0" applyNumberFormat="1" applyFont="1" applyBorder="1" applyAlignment="1">
      <alignment horizontal="right" vertical="center" wrapText="1"/>
    </xf>
    <xf numFmtId="0" fontId="17" fillId="0" borderId="2" xfId="0" applyFont="1" applyBorder="1" applyAlignment="1">
      <alignment horizontal="center" vertical="center" wrapText="1"/>
    </xf>
    <xf numFmtId="3" fontId="1" fillId="0" borderId="2" xfId="1" applyNumberFormat="1" applyFont="1" applyFill="1" applyBorder="1" applyAlignment="1">
      <alignment horizontal="right" vertical="center" wrapText="1"/>
    </xf>
    <xf numFmtId="0" fontId="31" fillId="0" borderId="2" xfId="0" applyFont="1" applyBorder="1" applyAlignment="1">
      <alignment horizontal="center" vertical="center" wrapText="1"/>
    </xf>
    <xf numFmtId="0" fontId="31" fillId="0" borderId="2" xfId="0" applyFont="1" applyBorder="1" applyAlignment="1">
      <alignment horizontal="left" vertical="center" wrapText="1"/>
    </xf>
    <xf numFmtId="166" fontId="17" fillId="0" borderId="2" xfId="3" applyNumberFormat="1" applyFont="1" applyBorder="1" applyAlignment="1">
      <alignment vertical="center"/>
    </xf>
    <xf numFmtId="0" fontId="17" fillId="0" borderId="2" xfId="0" applyFont="1" applyBorder="1" applyAlignment="1">
      <alignment horizontal="right" vertical="center" wrapText="1"/>
    </xf>
    <xf numFmtId="0" fontId="17" fillId="0" borderId="8" xfId="0" applyFont="1" applyBorder="1" applyAlignment="1">
      <alignment horizontal="right" vertical="center" wrapText="1"/>
    </xf>
    <xf numFmtId="0" fontId="1" fillId="0" borderId="2" xfId="12" quotePrefix="1" applyFont="1" applyBorder="1" applyAlignment="1">
      <alignment horizontal="center" vertical="center" wrapText="1"/>
    </xf>
    <xf numFmtId="0" fontId="1" fillId="0" borderId="2" xfId="12" applyFont="1" applyBorder="1" applyAlignment="1">
      <alignment horizontal="left" vertical="center" wrapText="1"/>
    </xf>
    <xf numFmtId="0" fontId="1" fillId="0" borderId="2" xfId="12" applyFont="1" applyBorder="1" applyAlignment="1">
      <alignment horizontal="center" vertical="center" wrapText="1"/>
    </xf>
    <xf numFmtId="4" fontId="17" fillId="0" borderId="2" xfId="1" applyNumberFormat="1" applyFont="1" applyFill="1" applyBorder="1" applyAlignment="1">
      <alignment horizontal="right" vertical="center" wrapText="1"/>
    </xf>
    <xf numFmtId="4" fontId="17" fillId="0" borderId="8" xfId="0" applyNumberFormat="1" applyFont="1" applyBorder="1" applyAlignment="1">
      <alignment horizontal="right" vertical="center" wrapText="1"/>
    </xf>
    <xf numFmtId="166" fontId="17" fillId="0" borderId="2" xfId="1" applyNumberFormat="1" applyFont="1" applyFill="1" applyBorder="1" applyAlignment="1">
      <alignment horizontal="right" vertical="center" wrapText="1"/>
    </xf>
    <xf numFmtId="166" fontId="17" fillId="0" borderId="8" xfId="0" applyNumberFormat="1" applyFont="1" applyBorder="1" applyAlignment="1">
      <alignment horizontal="right" vertical="center" wrapText="1"/>
    </xf>
    <xf numFmtId="171" fontId="17" fillId="0" borderId="2" xfId="0" applyNumberFormat="1" applyFont="1" applyBorder="1" applyAlignment="1">
      <alignment horizontal="left" vertical="center" wrapText="1"/>
    </xf>
    <xf numFmtId="49" fontId="1" fillId="0" borderId="2" xfId="15" applyNumberFormat="1" applyFont="1" applyFill="1" applyBorder="1" applyAlignment="1">
      <alignment horizontal="center" vertical="center" wrapText="1"/>
    </xf>
    <xf numFmtId="172" fontId="1" fillId="0" borderId="2" xfId="0" applyNumberFormat="1" applyFont="1" applyBorder="1" applyAlignment="1">
      <alignment horizontal="right" vertical="center" wrapText="1"/>
    </xf>
    <xf numFmtId="177" fontId="1" fillId="0" borderId="8" xfId="0" applyNumberFormat="1" applyFont="1" applyBorder="1" applyAlignment="1">
      <alignment horizontal="right" vertical="center" wrapText="1"/>
    </xf>
    <xf numFmtId="171" fontId="1" fillId="0" borderId="2" xfId="0" applyNumberFormat="1" applyFont="1" applyBorder="1" applyAlignment="1">
      <alignment horizontal="left" vertical="center" wrapText="1"/>
    </xf>
    <xf numFmtId="0" fontId="1" fillId="0" borderId="2" xfId="0" applyFont="1" applyBorder="1" applyAlignment="1">
      <alignment horizontal="left" vertical="center" wrapText="1" shrinkToFit="1"/>
    </xf>
    <xf numFmtId="0" fontId="31" fillId="0" borderId="2" xfId="0" applyFont="1" applyBorder="1" applyAlignment="1">
      <alignment horizontal="left" vertical="center" wrapText="1" shrinkToFit="1"/>
    </xf>
    <xf numFmtId="49" fontId="31" fillId="0" borderId="2" xfId="15" applyNumberFormat="1" applyFont="1" applyFill="1" applyBorder="1" applyAlignment="1">
      <alignment horizontal="center" vertical="center" wrapText="1"/>
    </xf>
    <xf numFmtId="0" fontId="31" fillId="0" borderId="2" xfId="0" applyFont="1" applyBorder="1" applyAlignment="1">
      <alignment horizontal="right" vertical="center" wrapText="1"/>
    </xf>
    <xf numFmtId="0" fontId="31" fillId="0" borderId="8" xfId="0" applyFont="1" applyBorder="1" applyAlignment="1">
      <alignment horizontal="right" vertical="center" wrapText="1"/>
    </xf>
    <xf numFmtId="0" fontId="1" fillId="0" borderId="0" xfId="3" applyFont="1" applyAlignment="1">
      <alignment horizontal="left" vertical="center"/>
    </xf>
    <xf numFmtId="166" fontId="17" fillId="0" borderId="0" xfId="1" applyNumberFormat="1" applyFont="1" applyFill="1" applyAlignment="1">
      <alignment horizontal="center" vertical="center" wrapText="1"/>
    </xf>
    <xf numFmtId="0" fontId="30" fillId="0" borderId="0" xfId="3" applyFont="1" applyAlignment="1">
      <alignment horizontal="center" vertical="center" wrapText="1"/>
    </xf>
    <xf numFmtId="0" fontId="31" fillId="0" borderId="1" xfId="4" applyFont="1" applyBorder="1" applyAlignment="1">
      <alignment horizontal="left" vertical="center"/>
    </xf>
    <xf numFmtId="41" fontId="1" fillId="0" borderId="2" xfId="15" applyNumberFormat="1" applyFont="1" applyFill="1" applyBorder="1" applyAlignment="1">
      <alignment horizontal="left" vertical="center" wrapText="1"/>
    </xf>
    <xf numFmtId="175" fontId="17" fillId="0" borderId="2" xfId="3" applyNumberFormat="1" applyFont="1" applyBorder="1" applyAlignment="1">
      <alignment vertical="center"/>
    </xf>
    <xf numFmtId="0" fontId="17" fillId="0" borderId="0" xfId="3" applyFont="1" applyAlignment="1">
      <alignment vertical="center"/>
    </xf>
    <xf numFmtId="3" fontId="1" fillId="0" borderId="2" xfId="5" applyNumberFormat="1" applyFont="1" applyBorder="1" applyAlignment="1">
      <alignment horizontal="center" vertical="center" wrapText="1"/>
    </xf>
    <xf numFmtId="0" fontId="1" fillId="0" borderId="2" xfId="19" applyFont="1" applyBorder="1" applyAlignment="1">
      <alignment horizontal="center" vertical="center" wrapText="1"/>
    </xf>
    <xf numFmtId="0" fontId="31" fillId="0" borderId="2" xfId="3" applyFont="1" applyBorder="1" applyAlignment="1">
      <alignment vertical="center"/>
    </xf>
    <xf numFmtId="3" fontId="1" fillId="0" borderId="2" xfId="1" applyNumberFormat="1" applyFont="1" applyFill="1" applyBorder="1" applyAlignment="1">
      <alignment horizontal="center" vertical="center" wrapText="1"/>
    </xf>
    <xf numFmtId="3" fontId="1" fillId="0" borderId="2" xfId="5" quotePrefix="1" applyNumberFormat="1" applyFont="1" applyBorder="1" applyAlignment="1">
      <alignment horizontal="center" vertical="center" wrapText="1"/>
    </xf>
    <xf numFmtId="9" fontId="1" fillId="0" borderId="2" xfId="0" quotePrefix="1" applyNumberFormat="1" applyFont="1" applyBorder="1" applyAlignment="1">
      <alignment horizontal="right" vertical="center" wrapText="1"/>
    </xf>
    <xf numFmtId="166" fontId="17" fillId="0" borderId="0" xfId="1" applyNumberFormat="1" applyFont="1" applyFill="1" applyAlignment="1">
      <alignment horizontal="right" vertical="center" wrapText="1"/>
    </xf>
    <xf numFmtId="166" fontId="17" fillId="0" borderId="5" xfId="5" applyNumberFormat="1" applyFont="1" applyBorder="1" applyAlignment="1">
      <alignment horizontal="right" vertical="center" wrapText="1"/>
    </xf>
    <xf numFmtId="3" fontId="1" fillId="0" borderId="5" xfId="0" applyNumberFormat="1" applyFont="1" applyBorder="1" applyAlignment="1">
      <alignment horizontal="right" vertical="center" wrapText="1"/>
    </xf>
    <xf numFmtId="4" fontId="1" fillId="0" borderId="2" xfId="0" applyNumberFormat="1" applyFont="1" applyBorder="1" applyAlignment="1">
      <alignment horizontal="right" vertical="center" wrapText="1"/>
    </xf>
    <xf numFmtId="3" fontId="1" fillId="0" borderId="2" xfId="3" applyNumberFormat="1" applyFont="1" applyBorder="1" applyAlignment="1">
      <alignment vertical="center"/>
    </xf>
    <xf numFmtId="2" fontId="1" fillId="0" borderId="2" xfId="3" applyNumberFormat="1" applyFont="1" applyBorder="1" applyAlignment="1">
      <alignment vertical="center"/>
    </xf>
    <xf numFmtId="0" fontId="1" fillId="0" borderId="5" xfId="3" applyFont="1" applyBorder="1" applyAlignment="1">
      <alignment horizontal="right" vertical="center" wrapText="1"/>
    </xf>
    <xf numFmtId="0" fontId="1" fillId="0" borderId="2" xfId="3" applyFont="1" applyBorder="1" applyAlignment="1">
      <alignment horizontal="left" vertical="center" wrapText="1"/>
    </xf>
    <xf numFmtId="0" fontId="31" fillId="0" borderId="2" xfId="12" applyFont="1" applyBorder="1" applyAlignment="1">
      <alignment horizontal="center" vertical="center" wrapText="1"/>
    </xf>
    <xf numFmtId="0" fontId="31" fillId="0" borderId="2" xfId="12" applyFont="1" applyBorder="1" applyAlignment="1">
      <alignment horizontal="left" vertical="center" wrapText="1"/>
    </xf>
    <xf numFmtId="0" fontId="31" fillId="0" borderId="2" xfId="3" applyFont="1" applyBorder="1" applyAlignment="1">
      <alignment horizontal="right" vertical="center" wrapText="1"/>
    </xf>
    <xf numFmtId="0" fontId="31" fillId="0" borderId="5" xfId="3" applyFont="1" applyBorder="1" applyAlignment="1">
      <alignment horizontal="right" vertical="center" wrapText="1"/>
    </xf>
    <xf numFmtId="0" fontId="31" fillId="0" borderId="2" xfId="12" quotePrefix="1" applyFont="1" applyBorder="1" applyAlignment="1">
      <alignment horizontal="left" vertical="center" wrapText="1"/>
    </xf>
    <xf numFmtId="0" fontId="1" fillId="0" borderId="2" xfId="12" quotePrefix="1" applyFont="1" applyBorder="1" applyAlignment="1">
      <alignment horizontal="left" vertical="center" wrapText="1"/>
    </xf>
    <xf numFmtId="0" fontId="1" fillId="0" borderId="5" xfId="16" applyFont="1" applyBorder="1" applyAlignment="1">
      <alignment horizontal="right" vertical="center" wrapText="1"/>
    </xf>
    <xf numFmtId="168" fontId="1" fillId="0" borderId="5" xfId="1" applyNumberFormat="1" applyFont="1" applyFill="1" applyBorder="1" applyAlignment="1">
      <alignment horizontal="right" vertical="center" wrapText="1"/>
    </xf>
    <xf numFmtId="168" fontId="1" fillId="0" borderId="2" xfId="1" quotePrefix="1" applyNumberFormat="1" applyFont="1" applyFill="1" applyBorder="1" applyAlignment="1">
      <alignment horizontal="right" vertical="center" wrapText="1"/>
    </xf>
    <xf numFmtId="168" fontId="1" fillId="0" borderId="5" xfId="1" quotePrefix="1" applyNumberFormat="1" applyFont="1" applyFill="1" applyBorder="1" applyAlignment="1">
      <alignment horizontal="right" vertical="center" wrapText="1"/>
    </xf>
    <xf numFmtId="1" fontId="1" fillId="0" borderId="2" xfId="3" applyNumberFormat="1" applyFont="1" applyBorder="1" applyAlignment="1">
      <alignment vertical="center"/>
    </xf>
    <xf numFmtId="166" fontId="1" fillId="0" borderId="2" xfId="1" applyNumberFormat="1" applyFont="1" applyFill="1" applyBorder="1" applyAlignment="1">
      <alignment horizontal="right" vertical="center"/>
    </xf>
    <xf numFmtId="166" fontId="1" fillId="0" borderId="2" xfId="3" applyNumberFormat="1" applyFont="1" applyBorder="1" applyAlignment="1">
      <alignment horizontal="center" vertical="center"/>
    </xf>
  </cellXfs>
  <cellStyles count="26">
    <cellStyle name="Comma" xfId="1" builtinId="3"/>
    <cellStyle name="Comma [0]" xfId="2" builtinId="6"/>
    <cellStyle name="Comma [0] 2" xfId="23"/>
    <cellStyle name="Comma 2" xfId="15"/>
    <cellStyle name="Comma 2 2" xfId="25"/>
    <cellStyle name="Comma 27" xfId="6"/>
    <cellStyle name="Comma 27 2" xfId="24"/>
    <cellStyle name="Comma 3" xfId="22"/>
    <cellStyle name="Ledger 17 x 11 in" xfId="4"/>
    <cellStyle name="Ledger 17 x 11 in 2" xfId="12"/>
    <cellStyle name="Ledger 17 x 11 in 2_Bieu ke hoach 2012 (12112011)" xfId="14"/>
    <cellStyle name="Ledger 17 x 11 in 3" xfId="7"/>
    <cellStyle name="Normal" xfId="0" builtinId="0"/>
    <cellStyle name="Normal 14" xfId="3"/>
    <cellStyle name="Normal 2" xfId="16"/>
    <cellStyle name="Normal 2 3" xfId="9"/>
    <cellStyle name="Normal 3" xfId="18"/>
    <cellStyle name="Normal 3 2 2" xfId="21"/>
    <cellStyle name="Normal 5" xfId="19"/>
    <cellStyle name="Normal 5 2" xfId="13"/>
    <cellStyle name="Normal 8 3 2" xfId="17"/>
    <cellStyle name="Normal_Mau Nguyen sua_KH2012_28062011_DanhCho_PhongYTe (version 1)" xfId="11"/>
    <cellStyle name="Normal_Mau_KH2012" xfId="10"/>
    <cellStyle name="Normal_QĐ TẠM GIAO 2013 (version 1)" xfId="5"/>
    <cellStyle name="Normal_Sheet1" xfId="20"/>
    <cellStyle name="Normal_Sheet1 3"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view="pageBreakPreview" zoomScaleNormal="100" zoomScaleSheetLayoutView="100" workbookViewId="0">
      <pane ySplit="6" topLeftCell="A23" activePane="bottomLeft" state="frozen"/>
      <selection pane="bottomLeft" activeCell="D24" sqref="D24"/>
    </sheetView>
  </sheetViews>
  <sheetFormatPr defaultRowHeight="15.5" x14ac:dyDescent="0.35"/>
  <cols>
    <col min="1" max="1" width="5.7265625" style="155" customWidth="1"/>
    <col min="2" max="2" width="34.26953125" style="156" customWidth="1"/>
    <col min="3" max="3" width="9.81640625" style="157" customWidth="1"/>
    <col min="4" max="4" width="9.81640625" style="158" customWidth="1"/>
    <col min="5" max="7" width="9.81640625" style="225" customWidth="1"/>
    <col min="8" max="9" width="9.81640625" style="226" customWidth="1"/>
    <col min="10" max="10" width="12.81640625" style="226" customWidth="1"/>
    <col min="11" max="11" width="9.81640625" style="226" customWidth="1"/>
    <col min="12" max="12" width="7.08984375" style="156" customWidth="1"/>
    <col min="13" max="178" width="9.1796875" style="156"/>
    <col min="179" max="179" width="5.453125" style="156" customWidth="1"/>
    <col min="180" max="180" width="54.1796875" style="156" customWidth="1"/>
    <col min="181" max="181" width="9.7265625" style="156" customWidth="1"/>
    <col min="182" max="186" width="0" style="156" hidden="1" customWidth="1"/>
    <col min="187" max="189" width="12.7265625" style="156" customWidth="1"/>
    <col min="190" max="193" width="0" style="156" hidden="1" customWidth="1"/>
    <col min="194" max="195" width="13.7265625" style="156" customWidth="1"/>
    <col min="196" max="196" width="13.1796875" style="156" bestFit="1" customWidth="1"/>
    <col min="197" max="434" width="9.1796875" style="156"/>
    <col min="435" max="435" width="5.453125" style="156" customWidth="1"/>
    <col min="436" max="436" width="54.1796875" style="156" customWidth="1"/>
    <col min="437" max="437" width="9.7265625" style="156" customWidth="1"/>
    <col min="438" max="442" width="0" style="156" hidden="1" customWidth="1"/>
    <col min="443" max="445" width="12.7265625" style="156" customWidth="1"/>
    <col min="446" max="449" width="0" style="156" hidden="1" customWidth="1"/>
    <col min="450" max="451" width="13.7265625" style="156" customWidth="1"/>
    <col min="452" max="452" width="13.1796875" style="156" bestFit="1" customWidth="1"/>
    <col min="453" max="690" width="9.1796875" style="156"/>
    <col min="691" max="691" width="5.453125" style="156" customWidth="1"/>
    <col min="692" max="692" width="54.1796875" style="156" customWidth="1"/>
    <col min="693" max="693" width="9.7265625" style="156" customWidth="1"/>
    <col min="694" max="698" width="0" style="156" hidden="1" customWidth="1"/>
    <col min="699" max="701" width="12.7265625" style="156" customWidth="1"/>
    <col min="702" max="705" width="0" style="156" hidden="1" customWidth="1"/>
    <col min="706" max="707" width="13.7265625" style="156" customWidth="1"/>
    <col min="708" max="708" width="13.1796875" style="156" bestFit="1" customWidth="1"/>
    <col min="709" max="946" width="9.1796875" style="156"/>
    <col min="947" max="947" width="5.453125" style="156" customWidth="1"/>
    <col min="948" max="948" width="54.1796875" style="156" customWidth="1"/>
    <col min="949" max="949" width="9.7265625" style="156" customWidth="1"/>
    <col min="950" max="954" width="0" style="156" hidden="1" customWidth="1"/>
    <col min="955" max="957" width="12.7265625" style="156" customWidth="1"/>
    <col min="958" max="961" width="0" style="156" hidden="1" customWidth="1"/>
    <col min="962" max="963" width="13.7265625" style="156" customWidth="1"/>
    <col min="964" max="964" width="13.1796875" style="156" bestFit="1" customWidth="1"/>
    <col min="965" max="1202" width="9.1796875" style="156"/>
    <col min="1203" max="1203" width="5.453125" style="156" customWidth="1"/>
    <col min="1204" max="1204" width="54.1796875" style="156" customWidth="1"/>
    <col min="1205" max="1205" width="9.7265625" style="156" customWidth="1"/>
    <col min="1206" max="1210" width="0" style="156" hidden="1" customWidth="1"/>
    <col min="1211" max="1213" width="12.7265625" style="156" customWidth="1"/>
    <col min="1214" max="1217" width="0" style="156" hidden="1" customWidth="1"/>
    <col min="1218" max="1219" width="13.7265625" style="156" customWidth="1"/>
    <col min="1220" max="1220" width="13.1796875" style="156" bestFit="1" customWidth="1"/>
    <col min="1221" max="1458" width="9.1796875" style="156"/>
    <col min="1459" max="1459" width="5.453125" style="156" customWidth="1"/>
    <col min="1460" max="1460" width="54.1796875" style="156" customWidth="1"/>
    <col min="1461" max="1461" width="9.7265625" style="156" customWidth="1"/>
    <col min="1462" max="1466" width="0" style="156" hidden="1" customWidth="1"/>
    <col min="1467" max="1469" width="12.7265625" style="156" customWidth="1"/>
    <col min="1470" max="1473" width="0" style="156" hidden="1" customWidth="1"/>
    <col min="1474" max="1475" width="13.7265625" style="156" customWidth="1"/>
    <col min="1476" max="1476" width="13.1796875" style="156" bestFit="1" customWidth="1"/>
    <col min="1477" max="1714" width="9.1796875" style="156"/>
    <col min="1715" max="1715" width="5.453125" style="156" customWidth="1"/>
    <col min="1716" max="1716" width="54.1796875" style="156" customWidth="1"/>
    <col min="1717" max="1717" width="9.7265625" style="156" customWidth="1"/>
    <col min="1718" max="1722" width="0" style="156" hidden="1" customWidth="1"/>
    <col min="1723" max="1725" width="12.7265625" style="156" customWidth="1"/>
    <col min="1726" max="1729" width="0" style="156" hidden="1" customWidth="1"/>
    <col min="1730" max="1731" width="13.7265625" style="156" customWidth="1"/>
    <col min="1732" max="1732" width="13.1796875" style="156" bestFit="1" customWidth="1"/>
    <col min="1733" max="1970" width="9.1796875" style="156"/>
    <col min="1971" max="1971" width="5.453125" style="156" customWidth="1"/>
    <col min="1972" max="1972" width="54.1796875" style="156" customWidth="1"/>
    <col min="1973" max="1973" width="9.7265625" style="156" customWidth="1"/>
    <col min="1974" max="1978" width="0" style="156" hidden="1" customWidth="1"/>
    <col min="1979" max="1981" width="12.7265625" style="156" customWidth="1"/>
    <col min="1982" max="1985" width="0" style="156" hidden="1" customWidth="1"/>
    <col min="1986" max="1987" width="13.7265625" style="156" customWidth="1"/>
    <col min="1988" max="1988" width="13.1796875" style="156" bestFit="1" customWidth="1"/>
    <col min="1989" max="2226" width="9.1796875" style="156"/>
    <col min="2227" max="2227" width="5.453125" style="156" customWidth="1"/>
    <col min="2228" max="2228" width="54.1796875" style="156" customWidth="1"/>
    <col min="2229" max="2229" width="9.7265625" style="156" customWidth="1"/>
    <col min="2230" max="2234" width="0" style="156" hidden="1" customWidth="1"/>
    <col min="2235" max="2237" width="12.7265625" style="156" customWidth="1"/>
    <col min="2238" max="2241" width="0" style="156" hidden="1" customWidth="1"/>
    <col min="2242" max="2243" width="13.7265625" style="156" customWidth="1"/>
    <col min="2244" max="2244" width="13.1796875" style="156" bestFit="1" customWidth="1"/>
    <col min="2245" max="2482" width="9.1796875" style="156"/>
    <col min="2483" max="2483" width="5.453125" style="156" customWidth="1"/>
    <col min="2484" max="2484" width="54.1796875" style="156" customWidth="1"/>
    <col min="2485" max="2485" width="9.7265625" style="156" customWidth="1"/>
    <col min="2486" max="2490" width="0" style="156" hidden="1" customWidth="1"/>
    <col min="2491" max="2493" width="12.7265625" style="156" customWidth="1"/>
    <col min="2494" max="2497" width="0" style="156" hidden="1" customWidth="1"/>
    <col min="2498" max="2499" width="13.7265625" style="156" customWidth="1"/>
    <col min="2500" max="2500" width="13.1796875" style="156" bestFit="1" customWidth="1"/>
    <col min="2501" max="2738" width="9.1796875" style="156"/>
    <col min="2739" max="2739" width="5.453125" style="156" customWidth="1"/>
    <col min="2740" max="2740" width="54.1796875" style="156" customWidth="1"/>
    <col min="2741" max="2741" width="9.7265625" style="156" customWidth="1"/>
    <col min="2742" max="2746" width="0" style="156" hidden="1" customWidth="1"/>
    <col min="2747" max="2749" width="12.7265625" style="156" customWidth="1"/>
    <col min="2750" max="2753" width="0" style="156" hidden="1" customWidth="1"/>
    <col min="2754" max="2755" width="13.7265625" style="156" customWidth="1"/>
    <col min="2756" max="2756" width="13.1796875" style="156" bestFit="1" customWidth="1"/>
    <col min="2757" max="2994" width="9.1796875" style="156"/>
    <col min="2995" max="2995" width="5.453125" style="156" customWidth="1"/>
    <col min="2996" max="2996" width="54.1796875" style="156" customWidth="1"/>
    <col min="2997" max="2997" width="9.7265625" style="156" customWidth="1"/>
    <col min="2998" max="3002" width="0" style="156" hidden="1" customWidth="1"/>
    <col min="3003" max="3005" width="12.7265625" style="156" customWidth="1"/>
    <col min="3006" max="3009" width="0" style="156" hidden="1" customWidth="1"/>
    <col min="3010" max="3011" width="13.7265625" style="156" customWidth="1"/>
    <col min="3012" max="3012" width="13.1796875" style="156" bestFit="1" customWidth="1"/>
    <col min="3013" max="3250" width="9.1796875" style="156"/>
    <col min="3251" max="3251" width="5.453125" style="156" customWidth="1"/>
    <col min="3252" max="3252" width="54.1796875" style="156" customWidth="1"/>
    <col min="3253" max="3253" width="9.7265625" style="156" customWidth="1"/>
    <col min="3254" max="3258" width="0" style="156" hidden="1" customWidth="1"/>
    <col min="3259" max="3261" width="12.7265625" style="156" customWidth="1"/>
    <col min="3262" max="3265" width="0" style="156" hidden="1" customWidth="1"/>
    <col min="3266" max="3267" width="13.7265625" style="156" customWidth="1"/>
    <col min="3268" max="3268" width="13.1796875" style="156" bestFit="1" customWidth="1"/>
    <col min="3269" max="3506" width="9.1796875" style="156"/>
    <col min="3507" max="3507" width="5.453125" style="156" customWidth="1"/>
    <col min="3508" max="3508" width="54.1796875" style="156" customWidth="1"/>
    <col min="3509" max="3509" width="9.7265625" style="156" customWidth="1"/>
    <col min="3510" max="3514" width="0" style="156" hidden="1" customWidth="1"/>
    <col min="3515" max="3517" width="12.7265625" style="156" customWidth="1"/>
    <col min="3518" max="3521" width="0" style="156" hidden="1" customWidth="1"/>
    <col min="3522" max="3523" width="13.7265625" style="156" customWidth="1"/>
    <col min="3524" max="3524" width="13.1796875" style="156" bestFit="1" customWidth="1"/>
    <col min="3525" max="3762" width="9.1796875" style="156"/>
    <col min="3763" max="3763" width="5.453125" style="156" customWidth="1"/>
    <col min="3764" max="3764" width="54.1796875" style="156" customWidth="1"/>
    <col min="3765" max="3765" width="9.7265625" style="156" customWidth="1"/>
    <col min="3766" max="3770" width="0" style="156" hidden="1" customWidth="1"/>
    <col min="3771" max="3773" width="12.7265625" style="156" customWidth="1"/>
    <col min="3774" max="3777" width="0" style="156" hidden="1" customWidth="1"/>
    <col min="3778" max="3779" width="13.7265625" style="156" customWidth="1"/>
    <col min="3780" max="3780" width="13.1796875" style="156" bestFit="1" customWidth="1"/>
    <col min="3781" max="4018" width="9.1796875" style="156"/>
    <col min="4019" max="4019" width="5.453125" style="156" customWidth="1"/>
    <col min="4020" max="4020" width="54.1796875" style="156" customWidth="1"/>
    <col min="4021" max="4021" width="9.7265625" style="156" customWidth="1"/>
    <col min="4022" max="4026" width="0" style="156" hidden="1" customWidth="1"/>
    <col min="4027" max="4029" width="12.7265625" style="156" customWidth="1"/>
    <col min="4030" max="4033" width="0" style="156" hidden="1" customWidth="1"/>
    <col min="4034" max="4035" width="13.7265625" style="156" customWidth="1"/>
    <col min="4036" max="4036" width="13.1796875" style="156" bestFit="1" customWidth="1"/>
    <col min="4037" max="4274" width="9.1796875" style="156"/>
    <col min="4275" max="4275" width="5.453125" style="156" customWidth="1"/>
    <col min="4276" max="4276" width="54.1796875" style="156" customWidth="1"/>
    <col min="4277" max="4277" width="9.7265625" style="156" customWidth="1"/>
    <col min="4278" max="4282" width="0" style="156" hidden="1" customWidth="1"/>
    <col min="4283" max="4285" width="12.7265625" style="156" customWidth="1"/>
    <col min="4286" max="4289" width="0" style="156" hidden="1" customWidth="1"/>
    <col min="4290" max="4291" width="13.7265625" style="156" customWidth="1"/>
    <col min="4292" max="4292" width="13.1796875" style="156" bestFit="1" customWidth="1"/>
    <col min="4293" max="4530" width="9.1796875" style="156"/>
    <col min="4531" max="4531" width="5.453125" style="156" customWidth="1"/>
    <col min="4532" max="4532" width="54.1796875" style="156" customWidth="1"/>
    <col min="4533" max="4533" width="9.7265625" style="156" customWidth="1"/>
    <col min="4534" max="4538" width="0" style="156" hidden="1" customWidth="1"/>
    <col min="4539" max="4541" width="12.7265625" style="156" customWidth="1"/>
    <col min="4542" max="4545" width="0" style="156" hidden="1" customWidth="1"/>
    <col min="4546" max="4547" width="13.7265625" style="156" customWidth="1"/>
    <col min="4548" max="4548" width="13.1796875" style="156" bestFit="1" customWidth="1"/>
    <col min="4549" max="4786" width="9.1796875" style="156"/>
    <col min="4787" max="4787" width="5.453125" style="156" customWidth="1"/>
    <col min="4788" max="4788" width="54.1796875" style="156" customWidth="1"/>
    <col min="4789" max="4789" width="9.7265625" style="156" customWidth="1"/>
    <col min="4790" max="4794" width="0" style="156" hidden="1" customWidth="1"/>
    <col min="4795" max="4797" width="12.7265625" style="156" customWidth="1"/>
    <col min="4798" max="4801" width="0" style="156" hidden="1" customWidth="1"/>
    <col min="4802" max="4803" width="13.7265625" style="156" customWidth="1"/>
    <col min="4804" max="4804" width="13.1796875" style="156" bestFit="1" customWidth="1"/>
    <col min="4805" max="5042" width="9.1796875" style="156"/>
    <col min="5043" max="5043" width="5.453125" style="156" customWidth="1"/>
    <col min="5044" max="5044" width="54.1796875" style="156" customWidth="1"/>
    <col min="5045" max="5045" width="9.7265625" style="156" customWidth="1"/>
    <col min="5046" max="5050" width="0" style="156" hidden="1" customWidth="1"/>
    <col min="5051" max="5053" width="12.7265625" style="156" customWidth="1"/>
    <col min="5054" max="5057" width="0" style="156" hidden="1" customWidth="1"/>
    <col min="5058" max="5059" width="13.7265625" style="156" customWidth="1"/>
    <col min="5060" max="5060" width="13.1796875" style="156" bestFit="1" customWidth="1"/>
    <col min="5061" max="5298" width="9.1796875" style="156"/>
    <col min="5299" max="5299" width="5.453125" style="156" customWidth="1"/>
    <col min="5300" max="5300" width="54.1796875" style="156" customWidth="1"/>
    <col min="5301" max="5301" width="9.7265625" style="156" customWidth="1"/>
    <col min="5302" max="5306" width="0" style="156" hidden="1" customWidth="1"/>
    <col min="5307" max="5309" width="12.7265625" style="156" customWidth="1"/>
    <col min="5310" max="5313" width="0" style="156" hidden="1" customWidth="1"/>
    <col min="5314" max="5315" width="13.7265625" style="156" customWidth="1"/>
    <col min="5316" max="5316" width="13.1796875" style="156" bestFit="1" customWidth="1"/>
    <col min="5317" max="5554" width="9.1796875" style="156"/>
    <col min="5555" max="5555" width="5.453125" style="156" customWidth="1"/>
    <col min="5556" max="5556" width="54.1796875" style="156" customWidth="1"/>
    <col min="5557" max="5557" width="9.7265625" style="156" customWidth="1"/>
    <col min="5558" max="5562" width="0" style="156" hidden="1" customWidth="1"/>
    <col min="5563" max="5565" width="12.7265625" style="156" customWidth="1"/>
    <col min="5566" max="5569" width="0" style="156" hidden="1" customWidth="1"/>
    <col min="5570" max="5571" width="13.7265625" style="156" customWidth="1"/>
    <col min="5572" max="5572" width="13.1796875" style="156" bestFit="1" customWidth="1"/>
    <col min="5573" max="5810" width="9.1796875" style="156"/>
    <col min="5811" max="5811" width="5.453125" style="156" customWidth="1"/>
    <col min="5812" max="5812" width="54.1796875" style="156" customWidth="1"/>
    <col min="5813" max="5813" width="9.7265625" style="156" customWidth="1"/>
    <col min="5814" max="5818" width="0" style="156" hidden="1" customWidth="1"/>
    <col min="5819" max="5821" width="12.7265625" style="156" customWidth="1"/>
    <col min="5822" max="5825" width="0" style="156" hidden="1" customWidth="1"/>
    <col min="5826" max="5827" width="13.7265625" style="156" customWidth="1"/>
    <col min="5828" max="5828" width="13.1796875" style="156" bestFit="1" customWidth="1"/>
    <col min="5829" max="6066" width="9.1796875" style="156"/>
    <col min="6067" max="6067" width="5.453125" style="156" customWidth="1"/>
    <col min="6068" max="6068" width="54.1796875" style="156" customWidth="1"/>
    <col min="6069" max="6069" width="9.7265625" style="156" customWidth="1"/>
    <col min="6070" max="6074" width="0" style="156" hidden="1" customWidth="1"/>
    <col min="6075" max="6077" width="12.7265625" style="156" customWidth="1"/>
    <col min="6078" max="6081" width="0" style="156" hidden="1" customWidth="1"/>
    <col min="6082" max="6083" width="13.7265625" style="156" customWidth="1"/>
    <col min="6084" max="6084" width="13.1796875" style="156" bestFit="1" customWidth="1"/>
    <col min="6085" max="6322" width="9.1796875" style="156"/>
    <col min="6323" max="6323" width="5.453125" style="156" customWidth="1"/>
    <col min="6324" max="6324" width="54.1796875" style="156" customWidth="1"/>
    <col min="6325" max="6325" width="9.7265625" style="156" customWidth="1"/>
    <col min="6326" max="6330" width="0" style="156" hidden="1" customWidth="1"/>
    <col min="6331" max="6333" width="12.7265625" style="156" customWidth="1"/>
    <col min="6334" max="6337" width="0" style="156" hidden="1" customWidth="1"/>
    <col min="6338" max="6339" width="13.7265625" style="156" customWidth="1"/>
    <col min="6340" max="6340" width="13.1796875" style="156" bestFit="1" customWidth="1"/>
    <col min="6341" max="6578" width="9.1796875" style="156"/>
    <col min="6579" max="6579" width="5.453125" style="156" customWidth="1"/>
    <col min="6580" max="6580" width="54.1796875" style="156" customWidth="1"/>
    <col min="6581" max="6581" width="9.7265625" style="156" customWidth="1"/>
    <col min="6582" max="6586" width="0" style="156" hidden="1" customWidth="1"/>
    <col min="6587" max="6589" width="12.7265625" style="156" customWidth="1"/>
    <col min="6590" max="6593" width="0" style="156" hidden="1" customWidth="1"/>
    <col min="6594" max="6595" width="13.7265625" style="156" customWidth="1"/>
    <col min="6596" max="6596" width="13.1796875" style="156" bestFit="1" customWidth="1"/>
    <col min="6597" max="6834" width="9.1796875" style="156"/>
    <col min="6835" max="6835" width="5.453125" style="156" customWidth="1"/>
    <col min="6836" max="6836" width="54.1796875" style="156" customWidth="1"/>
    <col min="6837" max="6837" width="9.7265625" style="156" customWidth="1"/>
    <col min="6838" max="6842" width="0" style="156" hidden="1" customWidth="1"/>
    <col min="6843" max="6845" width="12.7265625" style="156" customWidth="1"/>
    <col min="6846" max="6849" width="0" style="156" hidden="1" customWidth="1"/>
    <col min="6850" max="6851" width="13.7265625" style="156" customWidth="1"/>
    <col min="6852" max="6852" width="13.1796875" style="156" bestFit="1" customWidth="1"/>
    <col min="6853" max="7090" width="9.1796875" style="156"/>
    <col min="7091" max="7091" width="5.453125" style="156" customWidth="1"/>
    <col min="7092" max="7092" width="54.1796875" style="156" customWidth="1"/>
    <col min="7093" max="7093" width="9.7265625" style="156" customWidth="1"/>
    <col min="7094" max="7098" width="0" style="156" hidden="1" customWidth="1"/>
    <col min="7099" max="7101" width="12.7265625" style="156" customWidth="1"/>
    <col min="7102" max="7105" width="0" style="156" hidden="1" customWidth="1"/>
    <col min="7106" max="7107" width="13.7265625" style="156" customWidth="1"/>
    <col min="7108" max="7108" width="13.1796875" style="156" bestFit="1" customWidth="1"/>
    <col min="7109" max="7346" width="9.1796875" style="156"/>
    <col min="7347" max="7347" width="5.453125" style="156" customWidth="1"/>
    <col min="7348" max="7348" width="54.1796875" style="156" customWidth="1"/>
    <col min="7349" max="7349" width="9.7265625" style="156" customWidth="1"/>
    <col min="7350" max="7354" width="0" style="156" hidden="1" customWidth="1"/>
    <col min="7355" max="7357" width="12.7265625" style="156" customWidth="1"/>
    <col min="7358" max="7361" width="0" style="156" hidden="1" customWidth="1"/>
    <col min="7362" max="7363" width="13.7265625" style="156" customWidth="1"/>
    <col min="7364" max="7364" width="13.1796875" style="156" bestFit="1" customWidth="1"/>
    <col min="7365" max="7602" width="9.1796875" style="156"/>
    <col min="7603" max="7603" width="5.453125" style="156" customWidth="1"/>
    <col min="7604" max="7604" width="54.1796875" style="156" customWidth="1"/>
    <col min="7605" max="7605" width="9.7265625" style="156" customWidth="1"/>
    <col min="7606" max="7610" width="0" style="156" hidden="1" customWidth="1"/>
    <col min="7611" max="7613" width="12.7265625" style="156" customWidth="1"/>
    <col min="7614" max="7617" width="0" style="156" hidden="1" customWidth="1"/>
    <col min="7618" max="7619" width="13.7265625" style="156" customWidth="1"/>
    <col min="7620" max="7620" width="13.1796875" style="156" bestFit="1" customWidth="1"/>
    <col min="7621" max="7858" width="9.1796875" style="156"/>
    <col min="7859" max="7859" width="5.453125" style="156" customWidth="1"/>
    <col min="7860" max="7860" width="54.1796875" style="156" customWidth="1"/>
    <col min="7861" max="7861" width="9.7265625" style="156" customWidth="1"/>
    <col min="7862" max="7866" width="0" style="156" hidden="1" customWidth="1"/>
    <col min="7867" max="7869" width="12.7265625" style="156" customWidth="1"/>
    <col min="7870" max="7873" width="0" style="156" hidden="1" customWidth="1"/>
    <col min="7874" max="7875" width="13.7265625" style="156" customWidth="1"/>
    <col min="7876" max="7876" width="13.1796875" style="156" bestFit="1" customWidth="1"/>
    <col min="7877" max="8114" width="9.1796875" style="156"/>
    <col min="8115" max="8115" width="5.453125" style="156" customWidth="1"/>
    <col min="8116" max="8116" width="54.1796875" style="156" customWidth="1"/>
    <col min="8117" max="8117" width="9.7265625" style="156" customWidth="1"/>
    <col min="8118" max="8122" width="0" style="156" hidden="1" customWidth="1"/>
    <col min="8123" max="8125" width="12.7265625" style="156" customWidth="1"/>
    <col min="8126" max="8129" width="0" style="156" hidden="1" customWidth="1"/>
    <col min="8130" max="8131" width="13.7265625" style="156" customWidth="1"/>
    <col min="8132" max="8132" width="13.1796875" style="156" bestFit="1" customWidth="1"/>
    <col min="8133" max="8370" width="9.1796875" style="156"/>
    <col min="8371" max="8371" width="5.453125" style="156" customWidth="1"/>
    <col min="8372" max="8372" width="54.1796875" style="156" customWidth="1"/>
    <col min="8373" max="8373" width="9.7265625" style="156" customWidth="1"/>
    <col min="8374" max="8378" width="0" style="156" hidden="1" customWidth="1"/>
    <col min="8379" max="8381" width="12.7265625" style="156" customWidth="1"/>
    <col min="8382" max="8385" width="0" style="156" hidden="1" customWidth="1"/>
    <col min="8386" max="8387" width="13.7265625" style="156" customWidth="1"/>
    <col min="8388" max="8388" width="13.1796875" style="156" bestFit="1" customWidth="1"/>
    <col min="8389" max="8626" width="9.1796875" style="156"/>
    <col min="8627" max="8627" width="5.453125" style="156" customWidth="1"/>
    <col min="8628" max="8628" width="54.1796875" style="156" customWidth="1"/>
    <col min="8629" max="8629" width="9.7265625" style="156" customWidth="1"/>
    <col min="8630" max="8634" width="0" style="156" hidden="1" customWidth="1"/>
    <col min="8635" max="8637" width="12.7265625" style="156" customWidth="1"/>
    <col min="8638" max="8641" width="0" style="156" hidden="1" customWidth="1"/>
    <col min="8642" max="8643" width="13.7265625" style="156" customWidth="1"/>
    <col min="8644" max="8644" width="13.1796875" style="156" bestFit="1" customWidth="1"/>
    <col min="8645" max="8882" width="9.1796875" style="156"/>
    <col min="8883" max="8883" width="5.453125" style="156" customWidth="1"/>
    <col min="8884" max="8884" width="54.1796875" style="156" customWidth="1"/>
    <col min="8885" max="8885" width="9.7265625" style="156" customWidth="1"/>
    <col min="8886" max="8890" width="0" style="156" hidden="1" customWidth="1"/>
    <col min="8891" max="8893" width="12.7265625" style="156" customWidth="1"/>
    <col min="8894" max="8897" width="0" style="156" hidden="1" customWidth="1"/>
    <col min="8898" max="8899" width="13.7265625" style="156" customWidth="1"/>
    <col min="8900" max="8900" width="13.1796875" style="156" bestFit="1" customWidth="1"/>
    <col min="8901" max="9138" width="9.1796875" style="156"/>
    <col min="9139" max="9139" width="5.453125" style="156" customWidth="1"/>
    <col min="9140" max="9140" width="54.1796875" style="156" customWidth="1"/>
    <col min="9141" max="9141" width="9.7265625" style="156" customWidth="1"/>
    <col min="9142" max="9146" width="0" style="156" hidden="1" customWidth="1"/>
    <col min="9147" max="9149" width="12.7265625" style="156" customWidth="1"/>
    <col min="9150" max="9153" width="0" style="156" hidden="1" customWidth="1"/>
    <col min="9154" max="9155" width="13.7265625" style="156" customWidth="1"/>
    <col min="9156" max="9156" width="13.1796875" style="156" bestFit="1" customWidth="1"/>
    <col min="9157" max="9394" width="9.1796875" style="156"/>
    <col min="9395" max="9395" width="5.453125" style="156" customWidth="1"/>
    <col min="9396" max="9396" width="54.1796875" style="156" customWidth="1"/>
    <col min="9397" max="9397" width="9.7265625" style="156" customWidth="1"/>
    <col min="9398" max="9402" width="0" style="156" hidden="1" customWidth="1"/>
    <col min="9403" max="9405" width="12.7265625" style="156" customWidth="1"/>
    <col min="9406" max="9409" width="0" style="156" hidden="1" customWidth="1"/>
    <col min="9410" max="9411" width="13.7265625" style="156" customWidth="1"/>
    <col min="9412" max="9412" width="13.1796875" style="156" bestFit="1" customWidth="1"/>
    <col min="9413" max="9650" width="9.1796875" style="156"/>
    <col min="9651" max="9651" width="5.453125" style="156" customWidth="1"/>
    <col min="9652" max="9652" width="54.1796875" style="156" customWidth="1"/>
    <col min="9653" max="9653" width="9.7265625" style="156" customWidth="1"/>
    <col min="9654" max="9658" width="0" style="156" hidden="1" customWidth="1"/>
    <col min="9659" max="9661" width="12.7265625" style="156" customWidth="1"/>
    <col min="9662" max="9665" width="0" style="156" hidden="1" customWidth="1"/>
    <col min="9666" max="9667" width="13.7265625" style="156" customWidth="1"/>
    <col min="9668" max="9668" width="13.1796875" style="156" bestFit="1" customWidth="1"/>
    <col min="9669" max="9906" width="9.1796875" style="156"/>
    <col min="9907" max="9907" width="5.453125" style="156" customWidth="1"/>
    <col min="9908" max="9908" width="54.1796875" style="156" customWidth="1"/>
    <col min="9909" max="9909" width="9.7265625" style="156" customWidth="1"/>
    <col min="9910" max="9914" width="0" style="156" hidden="1" customWidth="1"/>
    <col min="9915" max="9917" width="12.7265625" style="156" customWidth="1"/>
    <col min="9918" max="9921" width="0" style="156" hidden="1" customWidth="1"/>
    <col min="9922" max="9923" width="13.7265625" style="156" customWidth="1"/>
    <col min="9924" max="9924" width="13.1796875" style="156" bestFit="1" customWidth="1"/>
    <col min="9925" max="10162" width="9.1796875" style="156"/>
    <col min="10163" max="10163" width="5.453125" style="156" customWidth="1"/>
    <col min="10164" max="10164" width="54.1796875" style="156" customWidth="1"/>
    <col min="10165" max="10165" width="9.7265625" style="156" customWidth="1"/>
    <col min="10166" max="10170" width="0" style="156" hidden="1" customWidth="1"/>
    <col min="10171" max="10173" width="12.7265625" style="156" customWidth="1"/>
    <col min="10174" max="10177" width="0" style="156" hidden="1" customWidth="1"/>
    <col min="10178" max="10179" width="13.7265625" style="156" customWidth="1"/>
    <col min="10180" max="10180" width="13.1796875" style="156" bestFit="1" customWidth="1"/>
    <col min="10181" max="10418" width="9.1796875" style="156"/>
    <col min="10419" max="10419" width="5.453125" style="156" customWidth="1"/>
    <col min="10420" max="10420" width="54.1796875" style="156" customWidth="1"/>
    <col min="10421" max="10421" width="9.7265625" style="156" customWidth="1"/>
    <col min="10422" max="10426" width="0" style="156" hidden="1" customWidth="1"/>
    <col min="10427" max="10429" width="12.7265625" style="156" customWidth="1"/>
    <col min="10430" max="10433" width="0" style="156" hidden="1" customWidth="1"/>
    <col min="10434" max="10435" width="13.7265625" style="156" customWidth="1"/>
    <col min="10436" max="10436" width="13.1796875" style="156" bestFit="1" customWidth="1"/>
    <col min="10437" max="10674" width="9.1796875" style="156"/>
    <col min="10675" max="10675" width="5.453125" style="156" customWidth="1"/>
    <col min="10676" max="10676" width="54.1796875" style="156" customWidth="1"/>
    <col min="10677" max="10677" width="9.7265625" style="156" customWidth="1"/>
    <col min="10678" max="10682" width="0" style="156" hidden="1" customWidth="1"/>
    <col min="10683" max="10685" width="12.7265625" style="156" customWidth="1"/>
    <col min="10686" max="10689" width="0" style="156" hidden="1" customWidth="1"/>
    <col min="10690" max="10691" width="13.7265625" style="156" customWidth="1"/>
    <col min="10692" max="10692" width="13.1796875" style="156" bestFit="1" customWidth="1"/>
    <col min="10693" max="10930" width="9.1796875" style="156"/>
    <col min="10931" max="10931" width="5.453125" style="156" customWidth="1"/>
    <col min="10932" max="10932" width="54.1796875" style="156" customWidth="1"/>
    <col min="10933" max="10933" width="9.7265625" style="156" customWidth="1"/>
    <col min="10934" max="10938" width="0" style="156" hidden="1" customWidth="1"/>
    <col min="10939" max="10941" width="12.7265625" style="156" customWidth="1"/>
    <col min="10942" max="10945" width="0" style="156" hidden="1" customWidth="1"/>
    <col min="10946" max="10947" width="13.7265625" style="156" customWidth="1"/>
    <col min="10948" max="10948" width="13.1796875" style="156" bestFit="1" customWidth="1"/>
    <col min="10949" max="11186" width="9.1796875" style="156"/>
    <col min="11187" max="11187" width="5.453125" style="156" customWidth="1"/>
    <col min="11188" max="11188" width="54.1796875" style="156" customWidth="1"/>
    <col min="11189" max="11189" width="9.7265625" style="156" customWidth="1"/>
    <col min="11190" max="11194" width="0" style="156" hidden="1" customWidth="1"/>
    <col min="11195" max="11197" width="12.7265625" style="156" customWidth="1"/>
    <col min="11198" max="11201" width="0" style="156" hidden="1" customWidth="1"/>
    <col min="11202" max="11203" width="13.7265625" style="156" customWidth="1"/>
    <col min="11204" max="11204" width="13.1796875" style="156" bestFit="1" customWidth="1"/>
    <col min="11205" max="11442" width="9.1796875" style="156"/>
    <col min="11443" max="11443" width="5.453125" style="156" customWidth="1"/>
    <col min="11444" max="11444" width="54.1796875" style="156" customWidth="1"/>
    <col min="11445" max="11445" width="9.7265625" style="156" customWidth="1"/>
    <col min="11446" max="11450" width="0" style="156" hidden="1" customWidth="1"/>
    <col min="11451" max="11453" width="12.7265625" style="156" customWidth="1"/>
    <col min="11454" max="11457" width="0" style="156" hidden="1" customWidth="1"/>
    <col min="11458" max="11459" width="13.7265625" style="156" customWidth="1"/>
    <col min="11460" max="11460" width="13.1796875" style="156" bestFit="1" customWidth="1"/>
    <col min="11461" max="11698" width="9.1796875" style="156"/>
    <col min="11699" max="11699" width="5.453125" style="156" customWidth="1"/>
    <col min="11700" max="11700" width="54.1796875" style="156" customWidth="1"/>
    <col min="11701" max="11701" width="9.7265625" style="156" customWidth="1"/>
    <col min="11702" max="11706" width="0" style="156" hidden="1" customWidth="1"/>
    <col min="11707" max="11709" width="12.7265625" style="156" customWidth="1"/>
    <col min="11710" max="11713" width="0" style="156" hidden="1" customWidth="1"/>
    <col min="11714" max="11715" width="13.7265625" style="156" customWidth="1"/>
    <col min="11716" max="11716" width="13.1796875" style="156" bestFit="1" customWidth="1"/>
    <col min="11717" max="11954" width="9.1796875" style="156"/>
    <col min="11955" max="11955" width="5.453125" style="156" customWidth="1"/>
    <col min="11956" max="11956" width="54.1796875" style="156" customWidth="1"/>
    <col min="11957" max="11957" width="9.7265625" style="156" customWidth="1"/>
    <col min="11958" max="11962" width="0" style="156" hidden="1" customWidth="1"/>
    <col min="11963" max="11965" width="12.7265625" style="156" customWidth="1"/>
    <col min="11966" max="11969" width="0" style="156" hidden="1" customWidth="1"/>
    <col min="11970" max="11971" width="13.7265625" style="156" customWidth="1"/>
    <col min="11972" max="11972" width="13.1796875" style="156" bestFit="1" customWidth="1"/>
    <col min="11973" max="12210" width="9.1796875" style="156"/>
    <col min="12211" max="12211" width="5.453125" style="156" customWidth="1"/>
    <col min="12212" max="12212" width="54.1796875" style="156" customWidth="1"/>
    <col min="12213" max="12213" width="9.7265625" style="156" customWidth="1"/>
    <col min="12214" max="12218" width="0" style="156" hidden="1" customWidth="1"/>
    <col min="12219" max="12221" width="12.7265625" style="156" customWidth="1"/>
    <col min="12222" max="12225" width="0" style="156" hidden="1" customWidth="1"/>
    <col min="12226" max="12227" width="13.7265625" style="156" customWidth="1"/>
    <col min="12228" max="12228" width="13.1796875" style="156" bestFit="1" customWidth="1"/>
    <col min="12229" max="12466" width="9.1796875" style="156"/>
    <col min="12467" max="12467" width="5.453125" style="156" customWidth="1"/>
    <col min="12468" max="12468" width="54.1796875" style="156" customWidth="1"/>
    <col min="12469" max="12469" width="9.7265625" style="156" customWidth="1"/>
    <col min="12470" max="12474" width="0" style="156" hidden="1" customWidth="1"/>
    <col min="12475" max="12477" width="12.7265625" style="156" customWidth="1"/>
    <col min="12478" max="12481" width="0" style="156" hidden="1" customWidth="1"/>
    <col min="12482" max="12483" width="13.7265625" style="156" customWidth="1"/>
    <col min="12484" max="12484" width="13.1796875" style="156" bestFit="1" customWidth="1"/>
    <col min="12485" max="12722" width="9.1796875" style="156"/>
    <col min="12723" max="12723" width="5.453125" style="156" customWidth="1"/>
    <col min="12724" max="12724" width="54.1796875" style="156" customWidth="1"/>
    <col min="12725" max="12725" width="9.7265625" style="156" customWidth="1"/>
    <col min="12726" max="12730" width="0" style="156" hidden="1" customWidth="1"/>
    <col min="12731" max="12733" width="12.7265625" style="156" customWidth="1"/>
    <col min="12734" max="12737" width="0" style="156" hidden="1" customWidth="1"/>
    <col min="12738" max="12739" width="13.7265625" style="156" customWidth="1"/>
    <col min="12740" max="12740" width="13.1796875" style="156" bestFit="1" customWidth="1"/>
    <col min="12741" max="12978" width="9.1796875" style="156"/>
    <col min="12979" max="12979" width="5.453125" style="156" customWidth="1"/>
    <col min="12980" max="12980" width="54.1796875" style="156" customWidth="1"/>
    <col min="12981" max="12981" width="9.7265625" style="156" customWidth="1"/>
    <col min="12982" max="12986" width="0" style="156" hidden="1" customWidth="1"/>
    <col min="12987" max="12989" width="12.7265625" style="156" customWidth="1"/>
    <col min="12990" max="12993" width="0" style="156" hidden="1" customWidth="1"/>
    <col min="12994" max="12995" width="13.7265625" style="156" customWidth="1"/>
    <col min="12996" max="12996" width="13.1796875" style="156" bestFit="1" customWidth="1"/>
    <col min="12997" max="13234" width="9.1796875" style="156"/>
    <col min="13235" max="13235" width="5.453125" style="156" customWidth="1"/>
    <col min="13236" max="13236" width="54.1796875" style="156" customWidth="1"/>
    <col min="13237" max="13237" width="9.7265625" style="156" customWidth="1"/>
    <col min="13238" max="13242" width="0" style="156" hidden="1" customWidth="1"/>
    <col min="13243" max="13245" width="12.7265625" style="156" customWidth="1"/>
    <col min="13246" max="13249" width="0" style="156" hidden="1" customWidth="1"/>
    <col min="13250" max="13251" width="13.7265625" style="156" customWidth="1"/>
    <col min="13252" max="13252" width="13.1796875" style="156" bestFit="1" customWidth="1"/>
    <col min="13253" max="13490" width="9.1796875" style="156"/>
    <col min="13491" max="13491" width="5.453125" style="156" customWidth="1"/>
    <col min="13492" max="13492" width="54.1796875" style="156" customWidth="1"/>
    <col min="13493" max="13493" width="9.7265625" style="156" customWidth="1"/>
    <col min="13494" max="13498" width="0" style="156" hidden="1" customWidth="1"/>
    <col min="13499" max="13501" width="12.7265625" style="156" customWidth="1"/>
    <col min="13502" max="13505" width="0" style="156" hidden="1" customWidth="1"/>
    <col min="13506" max="13507" width="13.7265625" style="156" customWidth="1"/>
    <col min="13508" max="13508" width="13.1796875" style="156" bestFit="1" customWidth="1"/>
    <col min="13509" max="13746" width="9.1796875" style="156"/>
    <col min="13747" max="13747" width="5.453125" style="156" customWidth="1"/>
    <col min="13748" max="13748" width="54.1796875" style="156" customWidth="1"/>
    <col min="13749" max="13749" width="9.7265625" style="156" customWidth="1"/>
    <col min="13750" max="13754" width="0" style="156" hidden="1" customWidth="1"/>
    <col min="13755" max="13757" width="12.7265625" style="156" customWidth="1"/>
    <col min="13758" max="13761" width="0" style="156" hidden="1" customWidth="1"/>
    <col min="13762" max="13763" width="13.7265625" style="156" customWidth="1"/>
    <col min="13764" max="13764" width="13.1796875" style="156" bestFit="1" customWidth="1"/>
    <col min="13765" max="14002" width="9.1796875" style="156"/>
    <col min="14003" max="14003" width="5.453125" style="156" customWidth="1"/>
    <col min="14004" max="14004" width="54.1796875" style="156" customWidth="1"/>
    <col min="14005" max="14005" width="9.7265625" style="156" customWidth="1"/>
    <col min="14006" max="14010" width="0" style="156" hidden="1" customWidth="1"/>
    <col min="14011" max="14013" width="12.7265625" style="156" customWidth="1"/>
    <col min="14014" max="14017" width="0" style="156" hidden="1" customWidth="1"/>
    <col min="14018" max="14019" width="13.7265625" style="156" customWidth="1"/>
    <col min="14020" max="14020" width="13.1796875" style="156" bestFit="1" customWidth="1"/>
    <col min="14021" max="14258" width="9.1796875" style="156"/>
    <col min="14259" max="14259" width="5.453125" style="156" customWidth="1"/>
    <col min="14260" max="14260" width="54.1796875" style="156" customWidth="1"/>
    <col min="14261" max="14261" width="9.7265625" style="156" customWidth="1"/>
    <col min="14262" max="14266" width="0" style="156" hidden="1" customWidth="1"/>
    <col min="14267" max="14269" width="12.7265625" style="156" customWidth="1"/>
    <col min="14270" max="14273" width="0" style="156" hidden="1" customWidth="1"/>
    <col min="14274" max="14275" width="13.7265625" style="156" customWidth="1"/>
    <col min="14276" max="14276" width="13.1796875" style="156" bestFit="1" customWidth="1"/>
    <col min="14277" max="14514" width="9.1796875" style="156"/>
    <col min="14515" max="14515" width="5.453125" style="156" customWidth="1"/>
    <col min="14516" max="14516" width="54.1796875" style="156" customWidth="1"/>
    <col min="14517" max="14517" width="9.7265625" style="156" customWidth="1"/>
    <col min="14518" max="14522" width="0" style="156" hidden="1" customWidth="1"/>
    <col min="14523" max="14525" width="12.7265625" style="156" customWidth="1"/>
    <col min="14526" max="14529" width="0" style="156" hidden="1" customWidth="1"/>
    <col min="14530" max="14531" width="13.7265625" style="156" customWidth="1"/>
    <col min="14532" max="14532" width="13.1796875" style="156" bestFit="1" customWidth="1"/>
    <col min="14533" max="14770" width="9.1796875" style="156"/>
    <col min="14771" max="14771" width="5.453125" style="156" customWidth="1"/>
    <col min="14772" max="14772" width="54.1796875" style="156" customWidth="1"/>
    <col min="14773" max="14773" width="9.7265625" style="156" customWidth="1"/>
    <col min="14774" max="14778" width="0" style="156" hidden="1" customWidth="1"/>
    <col min="14779" max="14781" width="12.7265625" style="156" customWidth="1"/>
    <col min="14782" max="14785" width="0" style="156" hidden="1" customWidth="1"/>
    <col min="14786" max="14787" width="13.7265625" style="156" customWidth="1"/>
    <col min="14788" max="14788" width="13.1796875" style="156" bestFit="1" customWidth="1"/>
    <col min="14789" max="15026" width="9.1796875" style="156"/>
    <col min="15027" max="15027" width="5.453125" style="156" customWidth="1"/>
    <col min="15028" max="15028" width="54.1796875" style="156" customWidth="1"/>
    <col min="15029" max="15029" width="9.7265625" style="156" customWidth="1"/>
    <col min="15030" max="15034" width="0" style="156" hidden="1" customWidth="1"/>
    <col min="15035" max="15037" width="12.7265625" style="156" customWidth="1"/>
    <col min="15038" max="15041" width="0" style="156" hidden="1" customWidth="1"/>
    <col min="15042" max="15043" width="13.7265625" style="156" customWidth="1"/>
    <col min="15044" max="15044" width="13.1796875" style="156" bestFit="1" customWidth="1"/>
    <col min="15045" max="15282" width="9.1796875" style="156"/>
    <col min="15283" max="15283" width="5.453125" style="156" customWidth="1"/>
    <col min="15284" max="15284" width="54.1796875" style="156" customWidth="1"/>
    <col min="15285" max="15285" width="9.7265625" style="156" customWidth="1"/>
    <col min="15286" max="15290" width="0" style="156" hidden="1" customWidth="1"/>
    <col min="15291" max="15293" width="12.7265625" style="156" customWidth="1"/>
    <col min="15294" max="15297" width="0" style="156" hidden="1" customWidth="1"/>
    <col min="15298" max="15299" width="13.7265625" style="156" customWidth="1"/>
    <col min="15300" max="15300" width="13.1796875" style="156" bestFit="1" customWidth="1"/>
    <col min="15301" max="15538" width="9.1796875" style="156"/>
    <col min="15539" max="15539" width="5.453125" style="156" customWidth="1"/>
    <col min="15540" max="15540" width="54.1796875" style="156" customWidth="1"/>
    <col min="15541" max="15541" width="9.7265625" style="156" customWidth="1"/>
    <col min="15542" max="15546" width="0" style="156" hidden="1" customWidth="1"/>
    <col min="15547" max="15549" width="12.7265625" style="156" customWidth="1"/>
    <col min="15550" max="15553" width="0" style="156" hidden="1" customWidth="1"/>
    <col min="15554" max="15555" width="13.7265625" style="156" customWidth="1"/>
    <col min="15556" max="15556" width="13.1796875" style="156" bestFit="1" customWidth="1"/>
    <col min="15557" max="15794" width="9.1796875" style="156"/>
    <col min="15795" max="15795" width="5.453125" style="156" customWidth="1"/>
    <col min="15796" max="15796" width="54.1796875" style="156" customWidth="1"/>
    <col min="15797" max="15797" width="9.7265625" style="156" customWidth="1"/>
    <col min="15798" max="15802" width="0" style="156" hidden="1" customWidth="1"/>
    <col min="15803" max="15805" width="12.7265625" style="156" customWidth="1"/>
    <col min="15806" max="15809" width="0" style="156" hidden="1" customWidth="1"/>
    <col min="15810" max="15811" width="13.7265625" style="156" customWidth="1"/>
    <col min="15812" max="15812" width="13.1796875" style="156" bestFit="1" customWidth="1"/>
    <col min="15813" max="16050" width="9.1796875" style="156"/>
    <col min="16051" max="16051" width="5.453125" style="156" customWidth="1"/>
    <col min="16052" max="16052" width="54.1796875" style="156" customWidth="1"/>
    <col min="16053" max="16053" width="9.7265625" style="156" customWidth="1"/>
    <col min="16054" max="16058" width="0" style="156" hidden="1" customWidth="1"/>
    <col min="16059" max="16061" width="12.7265625" style="156" customWidth="1"/>
    <col min="16062" max="16065" width="0" style="156" hidden="1" customWidth="1"/>
    <col min="16066" max="16067" width="13.7265625" style="156" customWidth="1"/>
    <col min="16068" max="16068" width="13.1796875" style="156" bestFit="1" customWidth="1"/>
    <col min="16069" max="16384" width="9.1796875" style="156"/>
  </cols>
  <sheetData>
    <row r="1" spans="1:16" s="156" customFormat="1" x14ac:dyDescent="0.35">
      <c r="A1" s="155"/>
      <c r="C1" s="157"/>
      <c r="D1" s="158"/>
      <c r="E1" s="159" t="s">
        <v>325</v>
      </c>
      <c r="F1" s="159"/>
      <c r="G1" s="159"/>
      <c r="H1" s="159"/>
      <c r="I1" s="160"/>
      <c r="J1" s="160"/>
      <c r="K1" s="160"/>
    </row>
    <row r="2" spans="1:16" s="156" customFormat="1" ht="46.5" customHeight="1" x14ac:dyDescent="0.35">
      <c r="A2" s="161" t="s">
        <v>356</v>
      </c>
      <c r="B2" s="161"/>
      <c r="C2" s="161"/>
      <c r="D2" s="161"/>
      <c r="E2" s="161"/>
      <c r="F2" s="161"/>
      <c r="G2" s="161"/>
      <c r="H2" s="161"/>
      <c r="I2" s="162"/>
      <c r="J2" s="162"/>
      <c r="K2" s="162"/>
      <c r="L2" s="163"/>
      <c r="M2" s="163"/>
      <c r="N2" s="163"/>
      <c r="O2" s="163"/>
      <c r="P2" s="163"/>
    </row>
    <row r="3" spans="1:16" s="167" customFormat="1" ht="18.75" customHeight="1" x14ac:dyDescent="0.35">
      <c r="A3" s="164" t="s">
        <v>357</v>
      </c>
      <c r="B3" s="164"/>
      <c r="C3" s="164"/>
      <c r="D3" s="164"/>
      <c r="E3" s="164"/>
      <c r="F3" s="164"/>
      <c r="G3" s="164"/>
      <c r="H3" s="164"/>
      <c r="I3" s="165"/>
      <c r="J3" s="165"/>
      <c r="K3" s="165"/>
      <c r="L3" s="166"/>
      <c r="M3" s="166"/>
      <c r="N3" s="166"/>
      <c r="O3" s="166"/>
      <c r="P3" s="166"/>
    </row>
    <row r="4" spans="1:16" s="167" customFormat="1" ht="13.5" customHeight="1" x14ac:dyDescent="0.35">
      <c r="A4" s="168"/>
      <c r="B4" s="169"/>
      <c r="C4" s="170"/>
      <c r="D4" s="171"/>
      <c r="E4" s="172"/>
      <c r="F4" s="172"/>
      <c r="G4" s="172"/>
      <c r="H4" s="170"/>
      <c r="I4" s="173"/>
      <c r="J4" s="173"/>
      <c r="K4" s="173"/>
    </row>
    <row r="5" spans="1:16" s="181" customFormat="1" ht="30.75" customHeight="1" x14ac:dyDescent="0.35">
      <c r="A5" s="174" t="s">
        <v>0</v>
      </c>
      <c r="B5" s="175" t="s">
        <v>1</v>
      </c>
      <c r="C5" s="176" t="s">
        <v>2</v>
      </c>
      <c r="D5" s="177" t="s">
        <v>160</v>
      </c>
      <c r="E5" s="177"/>
      <c r="F5" s="178" t="s">
        <v>399</v>
      </c>
      <c r="G5" s="179" t="s">
        <v>407</v>
      </c>
      <c r="H5" s="179" t="s">
        <v>408</v>
      </c>
      <c r="I5" s="178" t="s">
        <v>409</v>
      </c>
      <c r="J5" s="179" t="s">
        <v>410</v>
      </c>
      <c r="K5" s="179" t="s">
        <v>412</v>
      </c>
      <c r="L5" s="180" t="s">
        <v>3</v>
      </c>
    </row>
    <row r="6" spans="1:16" s="181" customFormat="1" ht="30.75" customHeight="1" x14ac:dyDescent="0.35">
      <c r="A6" s="174"/>
      <c r="B6" s="175"/>
      <c r="C6" s="176"/>
      <c r="D6" s="182" t="s">
        <v>185</v>
      </c>
      <c r="E6" s="183" t="s">
        <v>4</v>
      </c>
      <c r="F6" s="184"/>
      <c r="G6" s="185"/>
      <c r="H6" s="185"/>
      <c r="I6" s="184"/>
      <c r="J6" s="185"/>
      <c r="K6" s="185"/>
      <c r="L6" s="186"/>
    </row>
    <row r="7" spans="1:16" s="181" customFormat="1" ht="30.75" customHeight="1" x14ac:dyDescent="0.35">
      <c r="A7" s="187">
        <v>1</v>
      </c>
      <c r="B7" s="187">
        <v>2</v>
      </c>
      <c r="C7" s="187">
        <v>3</v>
      </c>
      <c r="D7" s="188">
        <v>4</v>
      </c>
      <c r="E7" s="187">
        <v>5</v>
      </c>
      <c r="F7" s="189">
        <v>6</v>
      </c>
      <c r="G7" s="190" t="s">
        <v>413</v>
      </c>
      <c r="H7" s="190" t="s">
        <v>414</v>
      </c>
      <c r="I7" s="189">
        <v>9</v>
      </c>
      <c r="J7" s="190" t="s">
        <v>415</v>
      </c>
      <c r="K7" s="190" t="s">
        <v>416</v>
      </c>
      <c r="L7" s="191"/>
    </row>
    <row r="8" spans="1:16" s="181" customFormat="1" ht="38.25" customHeight="1" x14ac:dyDescent="0.35">
      <c r="A8" s="192">
        <v>1</v>
      </c>
      <c r="B8" s="71" t="s">
        <v>321</v>
      </c>
      <c r="C8" s="57" t="s">
        <v>8</v>
      </c>
      <c r="D8" s="193"/>
      <c r="E8" s="194" t="s">
        <v>354</v>
      </c>
      <c r="F8" s="194"/>
      <c r="G8" s="194"/>
      <c r="H8" s="195"/>
      <c r="I8" s="195"/>
      <c r="J8" s="195"/>
      <c r="K8" s="195"/>
      <c r="L8" s="196"/>
    </row>
    <row r="9" spans="1:16" s="181" customFormat="1" ht="24" customHeight="1" x14ac:dyDescent="0.35">
      <c r="A9" s="197">
        <v>2</v>
      </c>
      <c r="B9" s="198" t="s">
        <v>355</v>
      </c>
      <c r="C9" s="195"/>
      <c r="D9" s="199"/>
      <c r="E9" s="200">
        <f>SUM(E10:E12)</f>
        <v>100</v>
      </c>
      <c r="F9" s="200"/>
      <c r="G9" s="200"/>
      <c r="H9" s="195"/>
      <c r="I9" s="195"/>
      <c r="J9" s="195"/>
      <c r="K9" s="195"/>
      <c r="L9" s="196"/>
    </row>
    <row r="10" spans="1:16" s="181" customFormat="1" ht="24" customHeight="1" x14ac:dyDescent="0.35">
      <c r="A10" s="201" t="s">
        <v>6</v>
      </c>
      <c r="B10" s="202" t="s">
        <v>302</v>
      </c>
      <c r="C10" s="203" t="s">
        <v>5</v>
      </c>
      <c r="D10" s="204"/>
      <c r="E10" s="205">
        <v>42.35</v>
      </c>
      <c r="F10" s="205"/>
      <c r="G10" s="205"/>
      <c r="H10" s="195"/>
      <c r="I10" s="195"/>
      <c r="J10" s="195"/>
      <c r="K10" s="195"/>
      <c r="L10" s="196"/>
    </row>
    <row r="11" spans="1:16" s="181" customFormat="1" ht="24" customHeight="1" x14ac:dyDescent="0.35">
      <c r="A11" s="201" t="s">
        <v>11</v>
      </c>
      <c r="B11" s="202" t="s">
        <v>303</v>
      </c>
      <c r="C11" s="203" t="s">
        <v>5</v>
      </c>
      <c r="D11" s="204"/>
      <c r="E11" s="205">
        <v>21</v>
      </c>
      <c r="F11" s="205"/>
      <c r="G11" s="205"/>
      <c r="H11" s="195"/>
      <c r="I11" s="195"/>
      <c r="J11" s="195"/>
      <c r="K11" s="195"/>
      <c r="L11" s="196"/>
    </row>
    <row r="12" spans="1:16" s="181" customFormat="1" ht="24" customHeight="1" x14ac:dyDescent="0.35">
      <c r="A12" s="201" t="s">
        <v>11</v>
      </c>
      <c r="B12" s="202" t="s">
        <v>304</v>
      </c>
      <c r="C12" s="203" t="s">
        <v>5</v>
      </c>
      <c r="D12" s="204"/>
      <c r="E12" s="205">
        <v>36.65</v>
      </c>
      <c r="F12" s="205"/>
      <c r="G12" s="205"/>
      <c r="H12" s="195"/>
      <c r="I12" s="195"/>
      <c r="J12" s="195"/>
      <c r="K12" s="195"/>
      <c r="L12" s="196"/>
    </row>
    <row r="13" spans="1:16" s="181" customFormat="1" ht="39" customHeight="1" x14ac:dyDescent="0.35">
      <c r="A13" s="57">
        <v>3</v>
      </c>
      <c r="B13" s="72" t="s">
        <v>322</v>
      </c>
      <c r="C13" s="57" t="s">
        <v>5</v>
      </c>
      <c r="D13" s="200">
        <v>8</v>
      </c>
      <c r="E13" s="200">
        <v>8</v>
      </c>
      <c r="F13" s="200"/>
      <c r="G13" s="200"/>
      <c r="H13" s="195"/>
      <c r="I13" s="195"/>
      <c r="J13" s="195"/>
      <c r="K13" s="195"/>
      <c r="L13" s="196"/>
    </row>
    <row r="14" spans="1:16" s="181" customFormat="1" ht="24" customHeight="1" x14ac:dyDescent="0.35">
      <c r="A14" s="137">
        <v>4</v>
      </c>
      <c r="B14" s="73" t="s">
        <v>305</v>
      </c>
      <c r="C14" s="57" t="s">
        <v>7</v>
      </c>
      <c r="D14" s="206"/>
      <c r="E14" s="200">
        <v>47.9</v>
      </c>
      <c r="F14" s="200"/>
      <c r="G14" s="200"/>
      <c r="H14" s="195"/>
      <c r="I14" s="195"/>
      <c r="J14" s="195"/>
      <c r="K14" s="195"/>
      <c r="L14" s="196"/>
    </row>
    <row r="15" spans="1:16" s="181" customFormat="1" ht="24" customHeight="1" x14ac:dyDescent="0.35">
      <c r="A15" s="138"/>
      <c r="B15" s="73" t="s">
        <v>306</v>
      </c>
      <c r="C15" s="57" t="s">
        <v>7</v>
      </c>
      <c r="D15" s="200">
        <v>46</v>
      </c>
      <c r="E15" s="200">
        <v>46</v>
      </c>
      <c r="F15" s="200"/>
      <c r="G15" s="200"/>
      <c r="H15" s="195"/>
      <c r="I15" s="195"/>
      <c r="J15" s="195"/>
      <c r="K15" s="195"/>
      <c r="L15" s="196"/>
    </row>
    <row r="16" spans="1:16" s="181" customFormat="1" ht="24" customHeight="1" x14ac:dyDescent="0.35">
      <c r="A16" s="57">
        <v>5</v>
      </c>
      <c r="B16" s="72" t="s">
        <v>344</v>
      </c>
      <c r="C16" s="57" t="s">
        <v>8</v>
      </c>
      <c r="D16" s="200"/>
      <c r="E16" s="200">
        <v>600</v>
      </c>
      <c r="F16" s="200"/>
      <c r="G16" s="200"/>
      <c r="H16" s="195"/>
      <c r="I16" s="195"/>
      <c r="J16" s="195"/>
      <c r="K16" s="195"/>
      <c r="L16" s="196"/>
    </row>
    <row r="17" spans="1:14" s="181" customFormat="1" ht="24" customHeight="1" x14ac:dyDescent="0.35">
      <c r="A17" s="57">
        <v>6</v>
      </c>
      <c r="B17" s="72" t="s">
        <v>345</v>
      </c>
      <c r="C17" s="57" t="s">
        <v>8</v>
      </c>
      <c r="D17" s="200"/>
      <c r="E17" s="200">
        <v>700</v>
      </c>
      <c r="F17" s="200"/>
      <c r="G17" s="200"/>
      <c r="H17" s="195"/>
      <c r="I17" s="195"/>
      <c r="J17" s="195"/>
      <c r="K17" s="195"/>
      <c r="L17" s="196"/>
      <c r="N17" s="207"/>
    </row>
    <row r="18" spans="1:14" s="181" customFormat="1" ht="35.25" customHeight="1" x14ac:dyDescent="0.35">
      <c r="A18" s="57">
        <v>7</v>
      </c>
      <c r="B18" s="72" t="s">
        <v>346</v>
      </c>
      <c r="C18" s="57" t="s">
        <v>7</v>
      </c>
      <c r="D18" s="200">
        <v>70</v>
      </c>
      <c r="E18" s="200">
        <v>70</v>
      </c>
      <c r="F18" s="200"/>
      <c r="G18" s="200"/>
      <c r="H18" s="195"/>
      <c r="I18" s="195"/>
      <c r="J18" s="195"/>
      <c r="K18" s="195"/>
      <c r="L18" s="196"/>
      <c r="N18" s="207"/>
    </row>
    <row r="19" spans="1:14" s="181" customFormat="1" ht="24" customHeight="1" x14ac:dyDescent="0.35">
      <c r="A19" s="57">
        <v>8</v>
      </c>
      <c r="B19" s="73" t="s">
        <v>307</v>
      </c>
      <c r="C19" s="57" t="s">
        <v>8</v>
      </c>
      <c r="D19" s="208">
        <v>1.095</v>
      </c>
      <c r="E19" s="208">
        <v>1.095</v>
      </c>
      <c r="F19" s="208"/>
      <c r="G19" s="208"/>
      <c r="H19" s="195"/>
      <c r="I19" s="195"/>
      <c r="J19" s="195"/>
      <c r="K19" s="195"/>
      <c r="L19" s="196"/>
    </row>
    <row r="20" spans="1:14" s="181" customFormat="1" ht="24" customHeight="1" x14ac:dyDescent="0.35">
      <c r="A20" s="69">
        <v>9</v>
      </c>
      <c r="B20" s="73" t="s">
        <v>308</v>
      </c>
      <c r="C20" s="59" t="s">
        <v>8</v>
      </c>
      <c r="D20" s="208">
        <v>4.67</v>
      </c>
      <c r="E20" s="208">
        <v>4.67</v>
      </c>
      <c r="F20" s="208"/>
      <c r="G20" s="208"/>
      <c r="H20" s="195"/>
      <c r="I20" s="195"/>
      <c r="J20" s="195"/>
      <c r="K20" s="195"/>
      <c r="L20" s="196"/>
    </row>
    <row r="21" spans="1:14" s="181" customFormat="1" ht="37.5" customHeight="1" x14ac:dyDescent="0.35">
      <c r="A21" s="57">
        <v>10</v>
      </c>
      <c r="B21" s="73" t="s">
        <v>309</v>
      </c>
      <c r="C21" s="57" t="s">
        <v>310</v>
      </c>
      <c r="D21" s="206">
        <v>8</v>
      </c>
      <c r="E21" s="206">
        <v>8</v>
      </c>
      <c r="F21" s="206">
        <v>5</v>
      </c>
      <c r="G21" s="206">
        <f>F21/D21*100</f>
        <v>62.5</v>
      </c>
      <c r="H21" s="195">
        <f>F21/E21*100</f>
        <v>62.5</v>
      </c>
      <c r="I21" s="195">
        <v>8</v>
      </c>
      <c r="J21" s="209">
        <v>100</v>
      </c>
      <c r="K21" s="209">
        <v>100</v>
      </c>
      <c r="L21" s="196"/>
    </row>
    <row r="22" spans="1:14" s="181" customFormat="1" ht="24" customHeight="1" x14ac:dyDescent="0.35">
      <c r="A22" s="57">
        <v>11</v>
      </c>
      <c r="B22" s="73" t="s">
        <v>311</v>
      </c>
      <c r="C22" s="57" t="s">
        <v>8</v>
      </c>
      <c r="D22" s="199">
        <v>14.4</v>
      </c>
      <c r="E22" s="199">
        <v>14.4</v>
      </c>
      <c r="F22" s="199">
        <v>15</v>
      </c>
      <c r="G22" s="206">
        <f>F22/D22*100</f>
        <v>104.16666666666667</v>
      </c>
      <c r="H22" s="195">
        <f t="shared" ref="H22:H30" si="0">F22/E22*100</f>
        <v>104.16666666666667</v>
      </c>
      <c r="I22" s="195">
        <v>20</v>
      </c>
      <c r="J22" s="209">
        <f>I22/D22*100</f>
        <v>138.88888888888889</v>
      </c>
      <c r="K22" s="209">
        <f>I22/E22*100</f>
        <v>138.88888888888889</v>
      </c>
      <c r="L22" s="196"/>
    </row>
    <row r="23" spans="1:14" s="181" customFormat="1" ht="24" customHeight="1" x14ac:dyDescent="0.35">
      <c r="A23" s="57">
        <v>12</v>
      </c>
      <c r="B23" s="73" t="s">
        <v>323</v>
      </c>
      <c r="C23" s="57" t="s">
        <v>8</v>
      </c>
      <c r="D23" s="199"/>
      <c r="E23" s="210">
        <v>11.1</v>
      </c>
      <c r="F23" s="210"/>
      <c r="G23" s="210"/>
      <c r="H23" s="195"/>
      <c r="I23" s="195"/>
      <c r="J23" s="209"/>
      <c r="K23" s="209"/>
      <c r="L23" s="196"/>
    </row>
    <row r="24" spans="1:14" s="181" customFormat="1" ht="24" customHeight="1" x14ac:dyDescent="0.35">
      <c r="A24" s="57">
        <v>13</v>
      </c>
      <c r="B24" s="73" t="s">
        <v>312</v>
      </c>
      <c r="C24" s="59" t="s">
        <v>5</v>
      </c>
      <c r="D24" s="193">
        <v>54.3</v>
      </c>
      <c r="E24" s="193">
        <v>54.3</v>
      </c>
      <c r="F24" s="193">
        <v>18.100000000000001</v>
      </c>
      <c r="G24" s="193">
        <f>F24/D24*100</f>
        <v>33.333333333333336</v>
      </c>
      <c r="H24" s="195">
        <f t="shared" si="0"/>
        <v>33.333333333333336</v>
      </c>
      <c r="I24" s="195">
        <v>54.3</v>
      </c>
      <c r="J24" s="209">
        <f t="shared" ref="J24:J30" si="1">I24/D24*100</f>
        <v>100</v>
      </c>
      <c r="K24" s="209">
        <f t="shared" ref="K24:K31" si="2">I24/E24*100</f>
        <v>100</v>
      </c>
      <c r="L24" s="196"/>
    </row>
    <row r="25" spans="1:14" s="181" customFormat="1" ht="24" customHeight="1" x14ac:dyDescent="0.35">
      <c r="A25" s="57">
        <v>14</v>
      </c>
      <c r="B25" s="73" t="s">
        <v>313</v>
      </c>
      <c r="C25" s="57" t="s">
        <v>5</v>
      </c>
      <c r="D25" s="193">
        <v>68</v>
      </c>
      <c r="E25" s="193">
        <v>68</v>
      </c>
      <c r="F25" s="193">
        <v>67</v>
      </c>
      <c r="G25" s="193">
        <f>F25/D25*100</f>
        <v>98.529411764705884</v>
      </c>
      <c r="H25" s="195">
        <f t="shared" si="0"/>
        <v>98.529411764705884</v>
      </c>
      <c r="I25" s="195">
        <v>68</v>
      </c>
      <c r="J25" s="209">
        <f t="shared" si="1"/>
        <v>100</v>
      </c>
      <c r="K25" s="209">
        <f t="shared" si="2"/>
        <v>100</v>
      </c>
      <c r="L25" s="196"/>
    </row>
    <row r="26" spans="1:14" s="181" customFormat="1" ht="31.5" customHeight="1" x14ac:dyDescent="0.35">
      <c r="A26" s="57">
        <v>15</v>
      </c>
      <c r="B26" s="73" t="s">
        <v>418</v>
      </c>
      <c r="C26" s="57" t="s">
        <v>5</v>
      </c>
      <c r="D26" s="193">
        <v>23</v>
      </c>
      <c r="E26" s="193">
        <v>23</v>
      </c>
      <c r="F26" s="193">
        <v>23</v>
      </c>
      <c r="G26" s="193">
        <f t="shared" ref="G26:G30" si="3">F26/D26*100</f>
        <v>100</v>
      </c>
      <c r="H26" s="195">
        <f t="shared" si="0"/>
        <v>100</v>
      </c>
      <c r="I26" s="195">
        <v>23</v>
      </c>
      <c r="J26" s="209">
        <f t="shared" si="1"/>
        <v>100</v>
      </c>
      <c r="K26" s="209">
        <f t="shared" si="2"/>
        <v>100</v>
      </c>
      <c r="L26" s="196"/>
    </row>
    <row r="27" spans="1:14" s="181" customFormat="1" ht="24" customHeight="1" x14ac:dyDescent="0.35">
      <c r="A27" s="57">
        <v>16</v>
      </c>
      <c r="B27" s="73" t="s">
        <v>44</v>
      </c>
      <c r="C27" s="57" t="s">
        <v>5</v>
      </c>
      <c r="D27" s="193">
        <v>99</v>
      </c>
      <c r="E27" s="193">
        <v>99</v>
      </c>
      <c r="F27" s="193">
        <v>99</v>
      </c>
      <c r="G27" s="193">
        <f t="shared" si="3"/>
        <v>100</v>
      </c>
      <c r="H27" s="195">
        <f t="shared" si="0"/>
        <v>100</v>
      </c>
      <c r="I27" s="195">
        <v>99</v>
      </c>
      <c r="J27" s="209">
        <f t="shared" si="1"/>
        <v>100</v>
      </c>
      <c r="K27" s="209">
        <f t="shared" si="2"/>
        <v>100</v>
      </c>
      <c r="L27" s="196"/>
    </row>
    <row r="28" spans="1:14" s="181" customFormat="1" ht="24" customHeight="1" x14ac:dyDescent="0.35">
      <c r="A28" s="57">
        <v>17</v>
      </c>
      <c r="B28" s="211" t="s">
        <v>36</v>
      </c>
      <c r="C28" s="212" t="s">
        <v>37</v>
      </c>
      <c r="D28" s="197"/>
      <c r="E28" s="213">
        <v>0.84</v>
      </c>
      <c r="F28" s="213">
        <v>1.6</v>
      </c>
      <c r="G28" s="193"/>
      <c r="H28" s="195">
        <f t="shared" si="0"/>
        <v>190.47619047619048</v>
      </c>
      <c r="I28" s="195">
        <v>1.6</v>
      </c>
      <c r="J28" s="209"/>
      <c r="K28" s="209">
        <f t="shared" si="2"/>
        <v>190.47619047619048</v>
      </c>
      <c r="L28" s="196"/>
    </row>
    <row r="29" spans="1:14" s="181" customFormat="1" ht="24" customHeight="1" x14ac:dyDescent="0.35">
      <c r="A29" s="57">
        <v>18</v>
      </c>
      <c r="B29" s="211" t="s">
        <v>38</v>
      </c>
      <c r="C29" s="212" t="s">
        <v>39</v>
      </c>
      <c r="D29" s="197"/>
      <c r="E29" s="213">
        <v>8.44</v>
      </c>
      <c r="F29" s="213">
        <v>8.3000000000000007</v>
      </c>
      <c r="G29" s="193"/>
      <c r="H29" s="195">
        <f t="shared" si="0"/>
        <v>98.341232227488163</v>
      </c>
      <c r="I29" s="195">
        <v>8.44</v>
      </c>
      <c r="J29" s="209"/>
      <c r="K29" s="209">
        <f t="shared" si="2"/>
        <v>100</v>
      </c>
      <c r="L29" s="196"/>
    </row>
    <row r="30" spans="1:14" s="181" customFormat="1" ht="24" customHeight="1" x14ac:dyDescent="0.35">
      <c r="A30" s="57">
        <v>19</v>
      </c>
      <c r="B30" s="73" t="s">
        <v>314</v>
      </c>
      <c r="C30" s="57" t="s">
        <v>5</v>
      </c>
      <c r="D30" s="193">
        <v>66.7</v>
      </c>
      <c r="E30" s="194">
        <v>82</v>
      </c>
      <c r="F30" s="194">
        <v>77.8</v>
      </c>
      <c r="G30" s="193">
        <f t="shared" si="3"/>
        <v>116.64167916041978</v>
      </c>
      <c r="H30" s="195">
        <f t="shared" si="0"/>
        <v>94.878048780487802</v>
      </c>
      <c r="I30" s="195">
        <v>77.8</v>
      </c>
      <c r="J30" s="209">
        <f t="shared" si="1"/>
        <v>116.64167916041978</v>
      </c>
      <c r="K30" s="209">
        <f t="shared" si="2"/>
        <v>94.878048780487802</v>
      </c>
      <c r="L30" s="196"/>
    </row>
    <row r="31" spans="1:14" s="181" customFormat="1" ht="36" customHeight="1" x14ac:dyDescent="0.35">
      <c r="A31" s="57">
        <v>20</v>
      </c>
      <c r="B31" s="73" t="s">
        <v>315</v>
      </c>
      <c r="C31" s="57" t="s">
        <v>5</v>
      </c>
      <c r="D31" s="193"/>
      <c r="E31" s="194">
        <v>99</v>
      </c>
      <c r="F31" s="194">
        <v>70</v>
      </c>
      <c r="G31" s="193"/>
      <c r="H31" s="195">
        <f>F31/E31*100</f>
        <v>70.707070707070713</v>
      </c>
      <c r="I31" s="195">
        <v>99</v>
      </c>
      <c r="J31" s="209"/>
      <c r="K31" s="209">
        <f t="shared" si="2"/>
        <v>100</v>
      </c>
      <c r="L31" s="196"/>
    </row>
    <row r="32" spans="1:14" s="181" customFormat="1" ht="35.25" customHeight="1" x14ac:dyDescent="0.35">
      <c r="A32" s="57">
        <v>21</v>
      </c>
      <c r="B32" s="73" t="s">
        <v>324</v>
      </c>
      <c r="C32" s="60" t="s">
        <v>5</v>
      </c>
      <c r="D32" s="214">
        <v>7.15</v>
      </c>
      <c r="E32" s="214">
        <v>7.15</v>
      </c>
      <c r="F32" s="214"/>
      <c r="G32" s="214"/>
      <c r="H32" s="195"/>
      <c r="I32" s="195"/>
      <c r="J32" s="195"/>
      <c r="K32" s="195"/>
      <c r="L32" s="196"/>
    </row>
    <row r="33" spans="1:12" s="181" customFormat="1" ht="35.25" customHeight="1" x14ac:dyDescent="0.35">
      <c r="A33" s="57">
        <v>22</v>
      </c>
      <c r="B33" s="73" t="s">
        <v>349</v>
      </c>
      <c r="C33" s="65" t="s">
        <v>348</v>
      </c>
      <c r="D33" s="215"/>
      <c r="E33" s="216"/>
      <c r="F33" s="216"/>
      <c r="G33" s="216"/>
      <c r="H33" s="217" t="s">
        <v>350</v>
      </c>
      <c r="I33" s="217"/>
      <c r="J33" s="217"/>
      <c r="K33" s="217"/>
      <c r="L33" s="196"/>
    </row>
    <row r="34" spans="1:12" s="181" customFormat="1" ht="24.75" customHeight="1" x14ac:dyDescent="0.35">
      <c r="A34" s="57">
        <v>23</v>
      </c>
      <c r="B34" s="73" t="s">
        <v>317</v>
      </c>
      <c r="C34" s="60" t="s">
        <v>5</v>
      </c>
      <c r="D34" s="193">
        <v>40.299999999999997</v>
      </c>
      <c r="E34" s="194">
        <v>40.299999999999997</v>
      </c>
      <c r="F34" s="194"/>
      <c r="G34" s="194"/>
      <c r="H34" s="218"/>
      <c r="I34" s="218"/>
      <c r="J34" s="218"/>
      <c r="K34" s="218"/>
      <c r="L34" s="196"/>
    </row>
    <row r="35" spans="1:12" s="181" customFormat="1" ht="35.25" customHeight="1" x14ac:dyDescent="0.35">
      <c r="A35" s="57">
        <v>24</v>
      </c>
      <c r="B35" s="198" t="s">
        <v>22</v>
      </c>
      <c r="C35" s="195" t="s">
        <v>5</v>
      </c>
      <c r="D35" s="219"/>
      <c r="E35" s="220">
        <v>96</v>
      </c>
      <c r="F35" s="220">
        <v>80.900000000000006</v>
      </c>
      <c r="G35" s="220"/>
      <c r="H35" s="218">
        <f>F35/E35*100</f>
        <v>84.270833333333343</v>
      </c>
      <c r="I35" s="218">
        <v>96</v>
      </c>
      <c r="J35" s="218"/>
      <c r="K35" s="218">
        <v>100</v>
      </c>
      <c r="L35" s="196"/>
    </row>
    <row r="36" spans="1:12" s="181" customFormat="1" ht="35.25" customHeight="1" x14ac:dyDescent="0.35">
      <c r="A36" s="57">
        <v>25</v>
      </c>
      <c r="B36" s="73" t="s">
        <v>316</v>
      </c>
      <c r="C36" s="60" t="s">
        <v>5</v>
      </c>
      <c r="D36" s="193">
        <v>9</v>
      </c>
      <c r="E36" s="194">
        <v>9</v>
      </c>
      <c r="F36" s="194">
        <v>3</v>
      </c>
      <c r="G36" s="194">
        <f>F36/D36*100</f>
        <v>33.333333333333329</v>
      </c>
      <c r="H36" s="195">
        <f>F36/E36*100</f>
        <v>33.333333333333329</v>
      </c>
      <c r="I36" s="195">
        <v>9</v>
      </c>
      <c r="J36" s="195">
        <v>100</v>
      </c>
      <c r="K36" s="195">
        <v>100</v>
      </c>
      <c r="L36" s="196"/>
    </row>
    <row r="37" spans="1:12" s="181" customFormat="1" ht="24" customHeight="1" x14ac:dyDescent="0.35">
      <c r="A37" s="57">
        <v>26</v>
      </c>
      <c r="B37" s="73" t="s">
        <v>319</v>
      </c>
      <c r="C37" s="59" t="s">
        <v>5</v>
      </c>
      <c r="D37" s="193"/>
      <c r="E37" s="194">
        <v>100</v>
      </c>
      <c r="F37" s="194">
        <v>100</v>
      </c>
      <c r="G37" s="194"/>
      <c r="H37" s="195">
        <v>100</v>
      </c>
      <c r="I37" s="195">
        <v>100</v>
      </c>
      <c r="J37" s="195"/>
      <c r="K37" s="195">
        <v>100</v>
      </c>
      <c r="L37" s="196"/>
    </row>
    <row r="38" spans="1:12" s="181" customFormat="1" ht="24" customHeight="1" x14ac:dyDescent="0.35">
      <c r="A38" s="57">
        <v>27</v>
      </c>
      <c r="B38" s="221" t="s">
        <v>267</v>
      </c>
      <c r="C38" s="59" t="s">
        <v>5</v>
      </c>
      <c r="D38" s="193">
        <v>82</v>
      </c>
      <c r="E38" s="193">
        <v>82</v>
      </c>
      <c r="F38" s="193"/>
      <c r="G38" s="193"/>
      <c r="H38" s="195"/>
      <c r="I38" s="195"/>
      <c r="J38" s="195"/>
      <c r="K38" s="195"/>
      <c r="L38" s="196"/>
    </row>
    <row r="39" spans="1:12" s="181" customFormat="1" ht="31.5" customHeight="1" x14ac:dyDescent="0.35">
      <c r="A39" s="57">
        <v>28</v>
      </c>
      <c r="B39" s="221" t="s">
        <v>162</v>
      </c>
      <c r="C39" s="59" t="s">
        <v>5</v>
      </c>
      <c r="D39" s="193">
        <v>65</v>
      </c>
      <c r="E39" s="193">
        <v>65</v>
      </c>
      <c r="F39" s="193"/>
      <c r="G39" s="193"/>
      <c r="H39" s="195"/>
      <c r="I39" s="195"/>
      <c r="J39" s="195"/>
      <c r="K39" s="195"/>
      <c r="L39" s="196"/>
    </row>
    <row r="40" spans="1:12" s="181" customFormat="1" ht="46.5" customHeight="1" x14ac:dyDescent="0.35">
      <c r="A40" s="57">
        <v>29</v>
      </c>
      <c r="B40" s="73" t="s">
        <v>320</v>
      </c>
      <c r="C40" s="60" t="s">
        <v>5</v>
      </c>
      <c r="D40" s="194"/>
      <c r="E40" s="194">
        <v>60</v>
      </c>
      <c r="F40" s="194"/>
      <c r="G40" s="194"/>
      <c r="H40" s="195"/>
      <c r="I40" s="195"/>
      <c r="J40" s="195"/>
      <c r="K40" s="195"/>
      <c r="L40" s="196"/>
    </row>
    <row r="41" spans="1:12" s="156" customFormat="1" ht="61.5" customHeight="1" x14ac:dyDescent="0.35">
      <c r="A41" s="57">
        <v>30</v>
      </c>
      <c r="B41" s="198" t="s">
        <v>154</v>
      </c>
      <c r="C41" s="195" t="s">
        <v>5</v>
      </c>
      <c r="D41" s="219"/>
      <c r="E41" s="222" t="s">
        <v>41</v>
      </c>
      <c r="F41" s="222"/>
      <c r="G41" s="222"/>
      <c r="H41" s="223"/>
      <c r="I41" s="223"/>
      <c r="J41" s="223"/>
      <c r="K41" s="223"/>
      <c r="L41" s="224"/>
    </row>
    <row r="42" spans="1:12" s="156" customFormat="1" ht="37.5" customHeight="1" x14ac:dyDescent="0.35">
      <c r="A42" s="57">
        <v>31</v>
      </c>
      <c r="B42" s="198" t="s">
        <v>155</v>
      </c>
      <c r="C42" s="195" t="s">
        <v>5</v>
      </c>
      <c r="D42" s="219"/>
      <c r="E42" s="220">
        <v>80</v>
      </c>
      <c r="F42" s="220"/>
      <c r="G42" s="220"/>
      <c r="H42" s="223"/>
      <c r="I42" s="223"/>
      <c r="J42" s="223"/>
      <c r="K42" s="223"/>
      <c r="L42" s="224"/>
    </row>
    <row r="43" spans="1:12" s="156" customFormat="1" ht="30.75" customHeight="1" x14ac:dyDescent="0.35">
      <c r="A43" s="57">
        <v>32</v>
      </c>
      <c r="B43" s="198" t="s">
        <v>156</v>
      </c>
      <c r="C43" s="195" t="s">
        <v>5</v>
      </c>
      <c r="D43" s="219"/>
      <c r="E43" s="220">
        <v>100</v>
      </c>
      <c r="F43" s="220"/>
      <c r="G43" s="220"/>
      <c r="H43" s="223"/>
      <c r="I43" s="223"/>
      <c r="J43" s="223"/>
      <c r="K43" s="223"/>
      <c r="L43" s="224"/>
    </row>
  </sheetData>
  <mergeCells count="15">
    <mergeCell ref="L5:L6"/>
    <mergeCell ref="A14:A15"/>
    <mergeCell ref="E1:H1"/>
    <mergeCell ref="A2:H2"/>
    <mergeCell ref="A3:H3"/>
    <mergeCell ref="A5:A6"/>
    <mergeCell ref="B5:B6"/>
    <mergeCell ref="C5:C6"/>
    <mergeCell ref="D5:E5"/>
    <mergeCell ref="H5:H6"/>
    <mergeCell ref="F5:F6"/>
    <mergeCell ref="G5:G6"/>
    <mergeCell ref="I5:I6"/>
    <mergeCell ref="J5:J6"/>
    <mergeCell ref="K5:K6"/>
  </mergeCells>
  <pageMargins left="0.62" right="0.2" top="0.43307086614173201" bottom="0.43307086614173201" header="0.196850393700787" footer="0"/>
  <pageSetup paperSize="9" firstPageNumber="3" fitToHeight="0" orientation="landscape"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view="pageBreakPreview" zoomScaleNormal="100" zoomScaleSheetLayoutView="100" workbookViewId="0">
      <pane ySplit="6" topLeftCell="A7" activePane="bottomLeft" state="frozen"/>
      <selection pane="bottomLeft" activeCell="G13" sqref="G13"/>
    </sheetView>
  </sheetViews>
  <sheetFormatPr defaultRowHeight="15.5" x14ac:dyDescent="0.35"/>
  <cols>
    <col min="1" max="1" width="5.7265625" style="26" customWidth="1"/>
    <col min="2" max="2" width="34.81640625" style="14" customWidth="1"/>
    <col min="3" max="3" width="9.81640625" style="16" customWidth="1"/>
    <col min="4" max="4" width="9.81640625" style="31" customWidth="1"/>
    <col min="5" max="6" width="9.81640625" style="2" customWidth="1"/>
    <col min="7" max="7" width="9.81640625" style="28" customWidth="1"/>
    <col min="8" max="8" width="10.81640625" style="14" customWidth="1"/>
    <col min="9" max="9" width="9" style="14"/>
    <col min="10" max="10" width="11.26953125" style="14" customWidth="1"/>
    <col min="11" max="11" width="9.1796875" style="14" customWidth="1"/>
    <col min="12" max="12" width="6.36328125" style="14" customWidth="1"/>
    <col min="13" max="172" width="9" style="14"/>
    <col min="173" max="173" width="5.453125" style="14" customWidth="1"/>
    <col min="174" max="174" width="54.1796875" style="14" customWidth="1"/>
    <col min="175" max="175" width="9.7265625" style="14" customWidth="1"/>
    <col min="176" max="180" width="0" style="14" hidden="1" customWidth="1"/>
    <col min="181" max="183" width="12.7265625" style="14" customWidth="1"/>
    <col min="184" max="187" width="0" style="14" hidden="1" customWidth="1"/>
    <col min="188" max="189" width="13.7265625" style="14" customWidth="1"/>
    <col min="190" max="190" width="13.1796875" style="14" bestFit="1" customWidth="1"/>
    <col min="191" max="428" width="9" style="14"/>
    <col min="429" max="429" width="5.453125" style="14" customWidth="1"/>
    <col min="430" max="430" width="54.1796875" style="14" customWidth="1"/>
    <col min="431" max="431" width="9.7265625" style="14" customWidth="1"/>
    <col min="432" max="436" width="0" style="14" hidden="1" customWidth="1"/>
    <col min="437" max="439" width="12.7265625" style="14" customWidth="1"/>
    <col min="440" max="443" width="0" style="14" hidden="1" customWidth="1"/>
    <col min="444" max="445" width="13.7265625" style="14" customWidth="1"/>
    <col min="446" max="446" width="13.1796875" style="14" bestFit="1" customWidth="1"/>
    <col min="447" max="684" width="9" style="14"/>
    <col min="685" max="685" width="5.453125" style="14" customWidth="1"/>
    <col min="686" max="686" width="54.1796875" style="14" customWidth="1"/>
    <col min="687" max="687" width="9.7265625" style="14" customWidth="1"/>
    <col min="688" max="692" width="0" style="14" hidden="1" customWidth="1"/>
    <col min="693" max="695" width="12.7265625" style="14" customWidth="1"/>
    <col min="696" max="699" width="0" style="14" hidden="1" customWidth="1"/>
    <col min="700" max="701" width="13.7265625" style="14" customWidth="1"/>
    <col min="702" max="702" width="13.1796875" style="14" bestFit="1" customWidth="1"/>
    <col min="703" max="940" width="9" style="14"/>
    <col min="941" max="941" width="5.453125" style="14" customWidth="1"/>
    <col min="942" max="942" width="54.1796875" style="14" customWidth="1"/>
    <col min="943" max="943" width="9.7265625" style="14" customWidth="1"/>
    <col min="944" max="948" width="0" style="14" hidden="1" customWidth="1"/>
    <col min="949" max="951" width="12.7265625" style="14" customWidth="1"/>
    <col min="952" max="955" width="0" style="14" hidden="1" customWidth="1"/>
    <col min="956" max="957" width="13.7265625" style="14" customWidth="1"/>
    <col min="958" max="958" width="13.1796875" style="14" bestFit="1" customWidth="1"/>
    <col min="959" max="1196" width="9" style="14"/>
    <col min="1197" max="1197" width="5.453125" style="14" customWidth="1"/>
    <col min="1198" max="1198" width="54.1796875" style="14" customWidth="1"/>
    <col min="1199" max="1199" width="9.7265625" style="14" customWidth="1"/>
    <col min="1200" max="1204" width="0" style="14" hidden="1" customWidth="1"/>
    <col min="1205" max="1207" width="12.7265625" style="14" customWidth="1"/>
    <col min="1208" max="1211" width="0" style="14" hidden="1" customWidth="1"/>
    <col min="1212" max="1213" width="13.7265625" style="14" customWidth="1"/>
    <col min="1214" max="1214" width="13.1796875" style="14" bestFit="1" customWidth="1"/>
    <col min="1215" max="1452" width="9" style="14"/>
    <col min="1453" max="1453" width="5.453125" style="14" customWidth="1"/>
    <col min="1454" max="1454" width="54.1796875" style="14" customWidth="1"/>
    <col min="1455" max="1455" width="9.7265625" style="14" customWidth="1"/>
    <col min="1456" max="1460" width="0" style="14" hidden="1" customWidth="1"/>
    <col min="1461" max="1463" width="12.7265625" style="14" customWidth="1"/>
    <col min="1464" max="1467" width="0" style="14" hidden="1" customWidth="1"/>
    <col min="1468" max="1469" width="13.7265625" style="14" customWidth="1"/>
    <col min="1470" max="1470" width="13.1796875" style="14" bestFit="1" customWidth="1"/>
    <col min="1471" max="1708" width="9" style="14"/>
    <col min="1709" max="1709" width="5.453125" style="14" customWidth="1"/>
    <col min="1710" max="1710" width="54.1796875" style="14" customWidth="1"/>
    <col min="1711" max="1711" width="9.7265625" style="14" customWidth="1"/>
    <col min="1712" max="1716" width="0" style="14" hidden="1" customWidth="1"/>
    <col min="1717" max="1719" width="12.7265625" style="14" customWidth="1"/>
    <col min="1720" max="1723" width="0" style="14" hidden="1" customWidth="1"/>
    <col min="1724" max="1725" width="13.7265625" style="14" customWidth="1"/>
    <col min="1726" max="1726" width="13.1796875" style="14" bestFit="1" customWidth="1"/>
    <col min="1727" max="1964" width="9" style="14"/>
    <col min="1965" max="1965" width="5.453125" style="14" customWidth="1"/>
    <col min="1966" max="1966" width="54.1796875" style="14" customWidth="1"/>
    <col min="1967" max="1967" width="9.7265625" style="14" customWidth="1"/>
    <col min="1968" max="1972" width="0" style="14" hidden="1" customWidth="1"/>
    <col min="1973" max="1975" width="12.7265625" style="14" customWidth="1"/>
    <col min="1976" max="1979" width="0" style="14" hidden="1" customWidth="1"/>
    <col min="1980" max="1981" width="13.7265625" style="14" customWidth="1"/>
    <col min="1982" max="1982" width="13.1796875" style="14" bestFit="1" customWidth="1"/>
    <col min="1983" max="2220" width="9" style="14"/>
    <col min="2221" max="2221" width="5.453125" style="14" customWidth="1"/>
    <col min="2222" max="2222" width="54.1796875" style="14" customWidth="1"/>
    <col min="2223" max="2223" width="9.7265625" style="14" customWidth="1"/>
    <col min="2224" max="2228" width="0" style="14" hidden="1" customWidth="1"/>
    <col min="2229" max="2231" width="12.7265625" style="14" customWidth="1"/>
    <col min="2232" max="2235" width="0" style="14" hidden="1" customWidth="1"/>
    <col min="2236" max="2237" width="13.7265625" style="14" customWidth="1"/>
    <col min="2238" max="2238" width="13.1796875" style="14" bestFit="1" customWidth="1"/>
    <col min="2239" max="2476" width="9" style="14"/>
    <col min="2477" max="2477" width="5.453125" style="14" customWidth="1"/>
    <col min="2478" max="2478" width="54.1796875" style="14" customWidth="1"/>
    <col min="2479" max="2479" width="9.7265625" style="14" customWidth="1"/>
    <col min="2480" max="2484" width="0" style="14" hidden="1" customWidth="1"/>
    <col min="2485" max="2487" width="12.7265625" style="14" customWidth="1"/>
    <col min="2488" max="2491" width="0" style="14" hidden="1" customWidth="1"/>
    <col min="2492" max="2493" width="13.7265625" style="14" customWidth="1"/>
    <col min="2494" max="2494" width="13.1796875" style="14" bestFit="1" customWidth="1"/>
    <col min="2495" max="2732" width="9" style="14"/>
    <col min="2733" max="2733" width="5.453125" style="14" customWidth="1"/>
    <col min="2734" max="2734" width="54.1796875" style="14" customWidth="1"/>
    <col min="2735" max="2735" width="9.7265625" style="14" customWidth="1"/>
    <col min="2736" max="2740" width="0" style="14" hidden="1" customWidth="1"/>
    <col min="2741" max="2743" width="12.7265625" style="14" customWidth="1"/>
    <col min="2744" max="2747" width="0" style="14" hidden="1" customWidth="1"/>
    <col min="2748" max="2749" width="13.7265625" style="14" customWidth="1"/>
    <col min="2750" max="2750" width="13.1796875" style="14" bestFit="1" customWidth="1"/>
    <col min="2751" max="2988" width="9" style="14"/>
    <col min="2989" max="2989" width="5.453125" style="14" customWidth="1"/>
    <col min="2990" max="2990" width="54.1796875" style="14" customWidth="1"/>
    <col min="2991" max="2991" width="9.7265625" style="14" customWidth="1"/>
    <col min="2992" max="2996" width="0" style="14" hidden="1" customWidth="1"/>
    <col min="2997" max="2999" width="12.7265625" style="14" customWidth="1"/>
    <col min="3000" max="3003" width="0" style="14" hidden="1" customWidth="1"/>
    <col min="3004" max="3005" width="13.7265625" style="14" customWidth="1"/>
    <col min="3006" max="3006" width="13.1796875" style="14" bestFit="1" customWidth="1"/>
    <col min="3007" max="3244" width="9" style="14"/>
    <col min="3245" max="3245" width="5.453125" style="14" customWidth="1"/>
    <col min="3246" max="3246" width="54.1796875" style="14" customWidth="1"/>
    <col min="3247" max="3247" width="9.7265625" style="14" customWidth="1"/>
    <col min="3248" max="3252" width="0" style="14" hidden="1" customWidth="1"/>
    <col min="3253" max="3255" width="12.7265625" style="14" customWidth="1"/>
    <col min="3256" max="3259" width="0" style="14" hidden="1" customWidth="1"/>
    <col min="3260" max="3261" width="13.7265625" style="14" customWidth="1"/>
    <col min="3262" max="3262" width="13.1796875" style="14" bestFit="1" customWidth="1"/>
    <col min="3263" max="3500" width="9" style="14"/>
    <col min="3501" max="3501" width="5.453125" style="14" customWidth="1"/>
    <col min="3502" max="3502" width="54.1796875" style="14" customWidth="1"/>
    <col min="3503" max="3503" width="9.7265625" style="14" customWidth="1"/>
    <col min="3504" max="3508" width="0" style="14" hidden="1" customWidth="1"/>
    <col min="3509" max="3511" width="12.7265625" style="14" customWidth="1"/>
    <col min="3512" max="3515" width="0" style="14" hidden="1" customWidth="1"/>
    <col min="3516" max="3517" width="13.7265625" style="14" customWidth="1"/>
    <col min="3518" max="3518" width="13.1796875" style="14" bestFit="1" customWidth="1"/>
    <col min="3519" max="3756" width="9" style="14"/>
    <col min="3757" max="3757" width="5.453125" style="14" customWidth="1"/>
    <col min="3758" max="3758" width="54.1796875" style="14" customWidth="1"/>
    <col min="3759" max="3759" width="9.7265625" style="14" customWidth="1"/>
    <col min="3760" max="3764" width="0" style="14" hidden="1" customWidth="1"/>
    <col min="3765" max="3767" width="12.7265625" style="14" customWidth="1"/>
    <col min="3768" max="3771" width="0" style="14" hidden="1" customWidth="1"/>
    <col min="3772" max="3773" width="13.7265625" style="14" customWidth="1"/>
    <col min="3774" max="3774" width="13.1796875" style="14" bestFit="1" customWidth="1"/>
    <col min="3775" max="4012" width="9" style="14"/>
    <col min="4013" max="4013" width="5.453125" style="14" customWidth="1"/>
    <col min="4014" max="4014" width="54.1796875" style="14" customWidth="1"/>
    <col min="4015" max="4015" width="9.7265625" style="14" customWidth="1"/>
    <col min="4016" max="4020" width="0" style="14" hidden="1" customWidth="1"/>
    <col min="4021" max="4023" width="12.7265625" style="14" customWidth="1"/>
    <col min="4024" max="4027" width="0" style="14" hidden="1" customWidth="1"/>
    <col min="4028" max="4029" width="13.7265625" style="14" customWidth="1"/>
    <col min="4030" max="4030" width="13.1796875" style="14" bestFit="1" customWidth="1"/>
    <col min="4031" max="4268" width="9" style="14"/>
    <col min="4269" max="4269" width="5.453125" style="14" customWidth="1"/>
    <col min="4270" max="4270" width="54.1796875" style="14" customWidth="1"/>
    <col min="4271" max="4271" width="9.7265625" style="14" customWidth="1"/>
    <col min="4272" max="4276" width="0" style="14" hidden="1" customWidth="1"/>
    <col min="4277" max="4279" width="12.7265625" style="14" customWidth="1"/>
    <col min="4280" max="4283" width="0" style="14" hidden="1" customWidth="1"/>
    <col min="4284" max="4285" width="13.7265625" style="14" customWidth="1"/>
    <col min="4286" max="4286" width="13.1796875" style="14" bestFit="1" customWidth="1"/>
    <col min="4287" max="4524" width="9" style="14"/>
    <col min="4525" max="4525" width="5.453125" style="14" customWidth="1"/>
    <col min="4526" max="4526" width="54.1796875" style="14" customWidth="1"/>
    <col min="4527" max="4527" width="9.7265625" style="14" customWidth="1"/>
    <col min="4528" max="4532" width="0" style="14" hidden="1" customWidth="1"/>
    <col min="4533" max="4535" width="12.7265625" style="14" customWidth="1"/>
    <col min="4536" max="4539" width="0" style="14" hidden="1" customWidth="1"/>
    <col min="4540" max="4541" width="13.7265625" style="14" customWidth="1"/>
    <col min="4542" max="4542" width="13.1796875" style="14" bestFit="1" customWidth="1"/>
    <col min="4543" max="4780" width="9" style="14"/>
    <col min="4781" max="4781" width="5.453125" style="14" customWidth="1"/>
    <col min="4782" max="4782" width="54.1796875" style="14" customWidth="1"/>
    <col min="4783" max="4783" width="9.7265625" style="14" customWidth="1"/>
    <col min="4784" max="4788" width="0" style="14" hidden="1" customWidth="1"/>
    <col min="4789" max="4791" width="12.7265625" style="14" customWidth="1"/>
    <col min="4792" max="4795" width="0" style="14" hidden="1" customWidth="1"/>
    <col min="4796" max="4797" width="13.7265625" style="14" customWidth="1"/>
    <col min="4798" max="4798" width="13.1796875" style="14" bestFit="1" customWidth="1"/>
    <col min="4799" max="5036" width="9" style="14"/>
    <col min="5037" max="5037" width="5.453125" style="14" customWidth="1"/>
    <col min="5038" max="5038" width="54.1796875" style="14" customWidth="1"/>
    <col min="5039" max="5039" width="9.7265625" style="14" customWidth="1"/>
    <col min="5040" max="5044" width="0" style="14" hidden="1" customWidth="1"/>
    <col min="5045" max="5047" width="12.7265625" style="14" customWidth="1"/>
    <col min="5048" max="5051" width="0" style="14" hidden="1" customWidth="1"/>
    <col min="5052" max="5053" width="13.7265625" style="14" customWidth="1"/>
    <col min="5054" max="5054" width="13.1796875" style="14" bestFit="1" customWidth="1"/>
    <col min="5055" max="5292" width="9" style="14"/>
    <col min="5293" max="5293" width="5.453125" style="14" customWidth="1"/>
    <col min="5294" max="5294" width="54.1796875" style="14" customWidth="1"/>
    <col min="5295" max="5295" width="9.7265625" style="14" customWidth="1"/>
    <col min="5296" max="5300" width="0" style="14" hidden="1" customWidth="1"/>
    <col min="5301" max="5303" width="12.7265625" style="14" customWidth="1"/>
    <col min="5304" max="5307" width="0" style="14" hidden="1" customWidth="1"/>
    <col min="5308" max="5309" width="13.7265625" style="14" customWidth="1"/>
    <col min="5310" max="5310" width="13.1796875" style="14" bestFit="1" customWidth="1"/>
    <col min="5311" max="5548" width="9" style="14"/>
    <col min="5549" max="5549" width="5.453125" style="14" customWidth="1"/>
    <col min="5550" max="5550" width="54.1796875" style="14" customWidth="1"/>
    <col min="5551" max="5551" width="9.7265625" style="14" customWidth="1"/>
    <col min="5552" max="5556" width="0" style="14" hidden="1" customWidth="1"/>
    <col min="5557" max="5559" width="12.7265625" style="14" customWidth="1"/>
    <col min="5560" max="5563" width="0" style="14" hidden="1" customWidth="1"/>
    <col min="5564" max="5565" width="13.7265625" style="14" customWidth="1"/>
    <col min="5566" max="5566" width="13.1796875" style="14" bestFit="1" customWidth="1"/>
    <col min="5567" max="5804" width="9" style="14"/>
    <col min="5805" max="5805" width="5.453125" style="14" customWidth="1"/>
    <col min="5806" max="5806" width="54.1796875" style="14" customWidth="1"/>
    <col min="5807" max="5807" width="9.7265625" style="14" customWidth="1"/>
    <col min="5808" max="5812" width="0" style="14" hidden="1" customWidth="1"/>
    <col min="5813" max="5815" width="12.7265625" style="14" customWidth="1"/>
    <col min="5816" max="5819" width="0" style="14" hidden="1" customWidth="1"/>
    <col min="5820" max="5821" width="13.7265625" style="14" customWidth="1"/>
    <col min="5822" max="5822" width="13.1796875" style="14" bestFit="1" customWidth="1"/>
    <col min="5823" max="6060" width="9" style="14"/>
    <col min="6061" max="6061" width="5.453125" style="14" customWidth="1"/>
    <col min="6062" max="6062" width="54.1796875" style="14" customWidth="1"/>
    <col min="6063" max="6063" width="9.7265625" style="14" customWidth="1"/>
    <col min="6064" max="6068" width="0" style="14" hidden="1" customWidth="1"/>
    <col min="6069" max="6071" width="12.7265625" style="14" customWidth="1"/>
    <col min="6072" max="6075" width="0" style="14" hidden="1" customWidth="1"/>
    <col min="6076" max="6077" width="13.7265625" style="14" customWidth="1"/>
    <col min="6078" max="6078" width="13.1796875" style="14" bestFit="1" customWidth="1"/>
    <col min="6079" max="6316" width="9" style="14"/>
    <col min="6317" max="6317" width="5.453125" style="14" customWidth="1"/>
    <col min="6318" max="6318" width="54.1796875" style="14" customWidth="1"/>
    <col min="6319" max="6319" width="9.7265625" style="14" customWidth="1"/>
    <col min="6320" max="6324" width="0" style="14" hidden="1" customWidth="1"/>
    <col min="6325" max="6327" width="12.7265625" style="14" customWidth="1"/>
    <col min="6328" max="6331" width="0" style="14" hidden="1" customWidth="1"/>
    <col min="6332" max="6333" width="13.7265625" style="14" customWidth="1"/>
    <col min="6334" max="6334" width="13.1796875" style="14" bestFit="1" customWidth="1"/>
    <col min="6335" max="6572" width="9" style="14"/>
    <col min="6573" max="6573" width="5.453125" style="14" customWidth="1"/>
    <col min="6574" max="6574" width="54.1796875" style="14" customWidth="1"/>
    <col min="6575" max="6575" width="9.7265625" style="14" customWidth="1"/>
    <col min="6576" max="6580" width="0" style="14" hidden="1" customWidth="1"/>
    <col min="6581" max="6583" width="12.7265625" style="14" customWidth="1"/>
    <col min="6584" max="6587" width="0" style="14" hidden="1" customWidth="1"/>
    <col min="6588" max="6589" width="13.7265625" style="14" customWidth="1"/>
    <col min="6590" max="6590" width="13.1796875" style="14" bestFit="1" customWidth="1"/>
    <col min="6591" max="6828" width="9" style="14"/>
    <col min="6829" max="6829" width="5.453125" style="14" customWidth="1"/>
    <col min="6830" max="6830" width="54.1796875" style="14" customWidth="1"/>
    <col min="6831" max="6831" width="9.7265625" style="14" customWidth="1"/>
    <col min="6832" max="6836" width="0" style="14" hidden="1" customWidth="1"/>
    <col min="6837" max="6839" width="12.7265625" style="14" customWidth="1"/>
    <col min="6840" max="6843" width="0" style="14" hidden="1" customWidth="1"/>
    <col min="6844" max="6845" width="13.7265625" style="14" customWidth="1"/>
    <col min="6846" max="6846" width="13.1796875" style="14" bestFit="1" customWidth="1"/>
    <col min="6847" max="7084" width="9" style="14"/>
    <col min="7085" max="7085" width="5.453125" style="14" customWidth="1"/>
    <col min="7086" max="7086" width="54.1796875" style="14" customWidth="1"/>
    <col min="7087" max="7087" width="9.7265625" style="14" customWidth="1"/>
    <col min="7088" max="7092" width="0" style="14" hidden="1" customWidth="1"/>
    <col min="7093" max="7095" width="12.7265625" style="14" customWidth="1"/>
    <col min="7096" max="7099" width="0" style="14" hidden="1" customWidth="1"/>
    <col min="7100" max="7101" width="13.7265625" style="14" customWidth="1"/>
    <col min="7102" max="7102" width="13.1796875" style="14" bestFit="1" customWidth="1"/>
    <col min="7103" max="7340" width="9" style="14"/>
    <col min="7341" max="7341" width="5.453125" style="14" customWidth="1"/>
    <col min="7342" max="7342" width="54.1796875" style="14" customWidth="1"/>
    <col min="7343" max="7343" width="9.7265625" style="14" customWidth="1"/>
    <col min="7344" max="7348" width="0" style="14" hidden="1" customWidth="1"/>
    <col min="7349" max="7351" width="12.7265625" style="14" customWidth="1"/>
    <col min="7352" max="7355" width="0" style="14" hidden="1" customWidth="1"/>
    <col min="7356" max="7357" width="13.7265625" style="14" customWidth="1"/>
    <col min="7358" max="7358" width="13.1796875" style="14" bestFit="1" customWidth="1"/>
    <col min="7359" max="7596" width="9" style="14"/>
    <col min="7597" max="7597" width="5.453125" style="14" customWidth="1"/>
    <col min="7598" max="7598" width="54.1796875" style="14" customWidth="1"/>
    <col min="7599" max="7599" width="9.7265625" style="14" customWidth="1"/>
    <col min="7600" max="7604" width="0" style="14" hidden="1" customWidth="1"/>
    <col min="7605" max="7607" width="12.7265625" style="14" customWidth="1"/>
    <col min="7608" max="7611" width="0" style="14" hidden="1" customWidth="1"/>
    <col min="7612" max="7613" width="13.7265625" style="14" customWidth="1"/>
    <col min="7614" max="7614" width="13.1796875" style="14" bestFit="1" customWidth="1"/>
    <col min="7615" max="7852" width="9" style="14"/>
    <col min="7853" max="7853" width="5.453125" style="14" customWidth="1"/>
    <col min="7854" max="7854" width="54.1796875" style="14" customWidth="1"/>
    <col min="7855" max="7855" width="9.7265625" style="14" customWidth="1"/>
    <col min="7856" max="7860" width="0" style="14" hidden="1" customWidth="1"/>
    <col min="7861" max="7863" width="12.7265625" style="14" customWidth="1"/>
    <col min="7864" max="7867" width="0" style="14" hidden="1" customWidth="1"/>
    <col min="7868" max="7869" width="13.7265625" style="14" customWidth="1"/>
    <col min="7870" max="7870" width="13.1796875" style="14" bestFit="1" customWidth="1"/>
    <col min="7871" max="8108" width="9" style="14"/>
    <col min="8109" max="8109" width="5.453125" style="14" customWidth="1"/>
    <col min="8110" max="8110" width="54.1796875" style="14" customWidth="1"/>
    <col min="8111" max="8111" width="9.7265625" style="14" customWidth="1"/>
    <col min="8112" max="8116" width="0" style="14" hidden="1" customWidth="1"/>
    <col min="8117" max="8119" width="12.7265625" style="14" customWidth="1"/>
    <col min="8120" max="8123" width="0" style="14" hidden="1" customWidth="1"/>
    <col min="8124" max="8125" width="13.7265625" style="14" customWidth="1"/>
    <col min="8126" max="8126" width="13.1796875" style="14" bestFit="1" customWidth="1"/>
    <col min="8127" max="8364" width="9" style="14"/>
    <col min="8365" max="8365" width="5.453125" style="14" customWidth="1"/>
    <col min="8366" max="8366" width="54.1796875" style="14" customWidth="1"/>
    <col min="8367" max="8367" width="9.7265625" style="14" customWidth="1"/>
    <col min="8368" max="8372" width="0" style="14" hidden="1" customWidth="1"/>
    <col min="8373" max="8375" width="12.7265625" style="14" customWidth="1"/>
    <col min="8376" max="8379" width="0" style="14" hidden="1" customWidth="1"/>
    <col min="8380" max="8381" width="13.7265625" style="14" customWidth="1"/>
    <col min="8382" max="8382" width="13.1796875" style="14" bestFit="1" customWidth="1"/>
    <col min="8383" max="8620" width="9" style="14"/>
    <col min="8621" max="8621" width="5.453125" style="14" customWidth="1"/>
    <col min="8622" max="8622" width="54.1796875" style="14" customWidth="1"/>
    <col min="8623" max="8623" width="9.7265625" style="14" customWidth="1"/>
    <col min="8624" max="8628" width="0" style="14" hidden="1" customWidth="1"/>
    <col min="8629" max="8631" width="12.7265625" style="14" customWidth="1"/>
    <col min="8632" max="8635" width="0" style="14" hidden="1" customWidth="1"/>
    <col min="8636" max="8637" width="13.7265625" style="14" customWidth="1"/>
    <col min="8638" max="8638" width="13.1796875" style="14" bestFit="1" customWidth="1"/>
    <col min="8639" max="8876" width="9" style="14"/>
    <col min="8877" max="8877" width="5.453125" style="14" customWidth="1"/>
    <col min="8878" max="8878" width="54.1796875" style="14" customWidth="1"/>
    <col min="8879" max="8879" width="9.7265625" style="14" customWidth="1"/>
    <col min="8880" max="8884" width="0" style="14" hidden="1" customWidth="1"/>
    <col min="8885" max="8887" width="12.7265625" style="14" customWidth="1"/>
    <col min="8888" max="8891" width="0" style="14" hidden="1" customWidth="1"/>
    <col min="8892" max="8893" width="13.7265625" style="14" customWidth="1"/>
    <col min="8894" max="8894" width="13.1796875" style="14" bestFit="1" customWidth="1"/>
    <col min="8895" max="9132" width="9" style="14"/>
    <col min="9133" max="9133" width="5.453125" style="14" customWidth="1"/>
    <col min="9134" max="9134" width="54.1796875" style="14" customWidth="1"/>
    <col min="9135" max="9135" width="9.7265625" style="14" customWidth="1"/>
    <col min="9136" max="9140" width="0" style="14" hidden="1" customWidth="1"/>
    <col min="9141" max="9143" width="12.7265625" style="14" customWidth="1"/>
    <col min="9144" max="9147" width="0" style="14" hidden="1" customWidth="1"/>
    <col min="9148" max="9149" width="13.7265625" style="14" customWidth="1"/>
    <col min="9150" max="9150" width="13.1796875" style="14" bestFit="1" customWidth="1"/>
    <col min="9151" max="9388" width="9" style="14"/>
    <col min="9389" max="9389" width="5.453125" style="14" customWidth="1"/>
    <col min="9390" max="9390" width="54.1796875" style="14" customWidth="1"/>
    <col min="9391" max="9391" width="9.7265625" style="14" customWidth="1"/>
    <col min="9392" max="9396" width="0" style="14" hidden="1" customWidth="1"/>
    <col min="9397" max="9399" width="12.7265625" style="14" customWidth="1"/>
    <col min="9400" max="9403" width="0" style="14" hidden="1" customWidth="1"/>
    <col min="9404" max="9405" width="13.7265625" style="14" customWidth="1"/>
    <col min="9406" max="9406" width="13.1796875" style="14" bestFit="1" customWidth="1"/>
    <col min="9407" max="9644" width="9" style="14"/>
    <col min="9645" max="9645" width="5.453125" style="14" customWidth="1"/>
    <col min="9646" max="9646" width="54.1796875" style="14" customWidth="1"/>
    <col min="9647" max="9647" width="9.7265625" style="14" customWidth="1"/>
    <col min="9648" max="9652" width="0" style="14" hidden="1" customWidth="1"/>
    <col min="9653" max="9655" width="12.7265625" style="14" customWidth="1"/>
    <col min="9656" max="9659" width="0" style="14" hidden="1" customWidth="1"/>
    <col min="9660" max="9661" width="13.7265625" style="14" customWidth="1"/>
    <col min="9662" max="9662" width="13.1796875" style="14" bestFit="1" customWidth="1"/>
    <col min="9663" max="9900" width="9" style="14"/>
    <col min="9901" max="9901" width="5.453125" style="14" customWidth="1"/>
    <col min="9902" max="9902" width="54.1796875" style="14" customWidth="1"/>
    <col min="9903" max="9903" width="9.7265625" style="14" customWidth="1"/>
    <col min="9904" max="9908" width="0" style="14" hidden="1" customWidth="1"/>
    <col min="9909" max="9911" width="12.7265625" style="14" customWidth="1"/>
    <col min="9912" max="9915" width="0" style="14" hidden="1" customWidth="1"/>
    <col min="9916" max="9917" width="13.7265625" style="14" customWidth="1"/>
    <col min="9918" max="9918" width="13.1796875" style="14" bestFit="1" customWidth="1"/>
    <col min="9919" max="10156" width="9" style="14"/>
    <col min="10157" max="10157" width="5.453125" style="14" customWidth="1"/>
    <col min="10158" max="10158" width="54.1796875" style="14" customWidth="1"/>
    <col min="10159" max="10159" width="9.7265625" style="14" customWidth="1"/>
    <col min="10160" max="10164" width="0" style="14" hidden="1" customWidth="1"/>
    <col min="10165" max="10167" width="12.7265625" style="14" customWidth="1"/>
    <col min="10168" max="10171" width="0" style="14" hidden="1" customWidth="1"/>
    <col min="10172" max="10173" width="13.7265625" style="14" customWidth="1"/>
    <col min="10174" max="10174" width="13.1796875" style="14" bestFit="1" customWidth="1"/>
    <col min="10175" max="10412" width="9" style="14"/>
    <col min="10413" max="10413" width="5.453125" style="14" customWidth="1"/>
    <col min="10414" max="10414" width="54.1796875" style="14" customWidth="1"/>
    <col min="10415" max="10415" width="9.7265625" style="14" customWidth="1"/>
    <col min="10416" max="10420" width="0" style="14" hidden="1" customWidth="1"/>
    <col min="10421" max="10423" width="12.7265625" style="14" customWidth="1"/>
    <col min="10424" max="10427" width="0" style="14" hidden="1" customWidth="1"/>
    <col min="10428" max="10429" width="13.7265625" style="14" customWidth="1"/>
    <col min="10430" max="10430" width="13.1796875" style="14" bestFit="1" customWidth="1"/>
    <col min="10431" max="10668" width="9" style="14"/>
    <col min="10669" max="10669" width="5.453125" style="14" customWidth="1"/>
    <col min="10670" max="10670" width="54.1796875" style="14" customWidth="1"/>
    <col min="10671" max="10671" width="9.7265625" style="14" customWidth="1"/>
    <col min="10672" max="10676" width="0" style="14" hidden="1" customWidth="1"/>
    <col min="10677" max="10679" width="12.7265625" style="14" customWidth="1"/>
    <col min="10680" max="10683" width="0" style="14" hidden="1" customWidth="1"/>
    <col min="10684" max="10685" width="13.7265625" style="14" customWidth="1"/>
    <col min="10686" max="10686" width="13.1796875" style="14" bestFit="1" customWidth="1"/>
    <col min="10687" max="10924" width="9" style="14"/>
    <col min="10925" max="10925" width="5.453125" style="14" customWidth="1"/>
    <col min="10926" max="10926" width="54.1796875" style="14" customWidth="1"/>
    <col min="10927" max="10927" width="9.7265625" style="14" customWidth="1"/>
    <col min="10928" max="10932" width="0" style="14" hidden="1" customWidth="1"/>
    <col min="10933" max="10935" width="12.7265625" style="14" customWidth="1"/>
    <col min="10936" max="10939" width="0" style="14" hidden="1" customWidth="1"/>
    <col min="10940" max="10941" width="13.7265625" style="14" customWidth="1"/>
    <col min="10942" max="10942" width="13.1796875" style="14" bestFit="1" customWidth="1"/>
    <col min="10943" max="11180" width="9" style="14"/>
    <col min="11181" max="11181" width="5.453125" style="14" customWidth="1"/>
    <col min="11182" max="11182" width="54.1796875" style="14" customWidth="1"/>
    <col min="11183" max="11183" width="9.7265625" style="14" customWidth="1"/>
    <col min="11184" max="11188" width="0" style="14" hidden="1" customWidth="1"/>
    <col min="11189" max="11191" width="12.7265625" style="14" customWidth="1"/>
    <col min="11192" max="11195" width="0" style="14" hidden="1" customWidth="1"/>
    <col min="11196" max="11197" width="13.7265625" style="14" customWidth="1"/>
    <col min="11198" max="11198" width="13.1796875" style="14" bestFit="1" customWidth="1"/>
    <col min="11199" max="11436" width="9" style="14"/>
    <col min="11437" max="11437" width="5.453125" style="14" customWidth="1"/>
    <col min="11438" max="11438" width="54.1796875" style="14" customWidth="1"/>
    <col min="11439" max="11439" width="9.7265625" style="14" customWidth="1"/>
    <col min="11440" max="11444" width="0" style="14" hidden="1" customWidth="1"/>
    <col min="11445" max="11447" width="12.7265625" style="14" customWidth="1"/>
    <col min="11448" max="11451" width="0" style="14" hidden="1" customWidth="1"/>
    <col min="11452" max="11453" width="13.7265625" style="14" customWidth="1"/>
    <col min="11454" max="11454" width="13.1796875" style="14" bestFit="1" customWidth="1"/>
    <col min="11455" max="11692" width="9" style="14"/>
    <col min="11693" max="11693" width="5.453125" style="14" customWidth="1"/>
    <col min="11694" max="11694" width="54.1796875" style="14" customWidth="1"/>
    <col min="11695" max="11695" width="9.7265625" style="14" customWidth="1"/>
    <col min="11696" max="11700" width="0" style="14" hidden="1" customWidth="1"/>
    <col min="11701" max="11703" width="12.7265625" style="14" customWidth="1"/>
    <col min="11704" max="11707" width="0" style="14" hidden="1" customWidth="1"/>
    <col min="11708" max="11709" width="13.7265625" style="14" customWidth="1"/>
    <col min="11710" max="11710" width="13.1796875" style="14" bestFit="1" customWidth="1"/>
    <col min="11711" max="11948" width="9" style="14"/>
    <col min="11949" max="11949" width="5.453125" style="14" customWidth="1"/>
    <col min="11950" max="11950" width="54.1796875" style="14" customWidth="1"/>
    <col min="11951" max="11951" width="9.7265625" style="14" customWidth="1"/>
    <col min="11952" max="11956" width="0" style="14" hidden="1" customWidth="1"/>
    <col min="11957" max="11959" width="12.7265625" style="14" customWidth="1"/>
    <col min="11960" max="11963" width="0" style="14" hidden="1" customWidth="1"/>
    <col min="11964" max="11965" width="13.7265625" style="14" customWidth="1"/>
    <col min="11966" max="11966" width="13.1796875" style="14" bestFit="1" customWidth="1"/>
    <col min="11967" max="12204" width="9" style="14"/>
    <col min="12205" max="12205" width="5.453125" style="14" customWidth="1"/>
    <col min="12206" max="12206" width="54.1796875" style="14" customWidth="1"/>
    <col min="12207" max="12207" width="9.7265625" style="14" customWidth="1"/>
    <col min="12208" max="12212" width="0" style="14" hidden="1" customWidth="1"/>
    <col min="12213" max="12215" width="12.7265625" style="14" customWidth="1"/>
    <col min="12216" max="12219" width="0" style="14" hidden="1" customWidth="1"/>
    <col min="12220" max="12221" width="13.7265625" style="14" customWidth="1"/>
    <col min="12222" max="12222" width="13.1796875" style="14" bestFit="1" customWidth="1"/>
    <col min="12223" max="12460" width="9" style="14"/>
    <col min="12461" max="12461" width="5.453125" style="14" customWidth="1"/>
    <col min="12462" max="12462" width="54.1796875" style="14" customWidth="1"/>
    <col min="12463" max="12463" width="9.7265625" style="14" customWidth="1"/>
    <col min="12464" max="12468" width="0" style="14" hidden="1" customWidth="1"/>
    <col min="12469" max="12471" width="12.7265625" style="14" customWidth="1"/>
    <col min="12472" max="12475" width="0" style="14" hidden="1" customWidth="1"/>
    <col min="12476" max="12477" width="13.7265625" style="14" customWidth="1"/>
    <col min="12478" max="12478" width="13.1796875" style="14" bestFit="1" customWidth="1"/>
    <col min="12479" max="12716" width="9" style="14"/>
    <col min="12717" max="12717" width="5.453125" style="14" customWidth="1"/>
    <col min="12718" max="12718" width="54.1796875" style="14" customWidth="1"/>
    <col min="12719" max="12719" width="9.7265625" style="14" customWidth="1"/>
    <col min="12720" max="12724" width="0" style="14" hidden="1" customWidth="1"/>
    <col min="12725" max="12727" width="12.7265625" style="14" customWidth="1"/>
    <col min="12728" max="12731" width="0" style="14" hidden="1" customWidth="1"/>
    <col min="12732" max="12733" width="13.7265625" style="14" customWidth="1"/>
    <col min="12734" max="12734" width="13.1796875" style="14" bestFit="1" customWidth="1"/>
    <col min="12735" max="12972" width="9" style="14"/>
    <col min="12973" max="12973" width="5.453125" style="14" customWidth="1"/>
    <col min="12974" max="12974" width="54.1796875" style="14" customWidth="1"/>
    <col min="12975" max="12975" width="9.7265625" style="14" customWidth="1"/>
    <col min="12976" max="12980" width="0" style="14" hidden="1" customWidth="1"/>
    <col min="12981" max="12983" width="12.7265625" style="14" customWidth="1"/>
    <col min="12984" max="12987" width="0" style="14" hidden="1" customWidth="1"/>
    <col min="12988" max="12989" width="13.7265625" style="14" customWidth="1"/>
    <col min="12990" max="12990" width="13.1796875" style="14" bestFit="1" customWidth="1"/>
    <col min="12991" max="13228" width="9" style="14"/>
    <col min="13229" max="13229" width="5.453125" style="14" customWidth="1"/>
    <col min="13230" max="13230" width="54.1796875" style="14" customWidth="1"/>
    <col min="13231" max="13231" width="9.7265625" style="14" customWidth="1"/>
    <col min="13232" max="13236" width="0" style="14" hidden="1" customWidth="1"/>
    <col min="13237" max="13239" width="12.7265625" style="14" customWidth="1"/>
    <col min="13240" max="13243" width="0" style="14" hidden="1" customWidth="1"/>
    <col min="13244" max="13245" width="13.7265625" style="14" customWidth="1"/>
    <col min="13246" max="13246" width="13.1796875" style="14" bestFit="1" customWidth="1"/>
    <col min="13247" max="13484" width="9" style="14"/>
    <col min="13485" max="13485" width="5.453125" style="14" customWidth="1"/>
    <col min="13486" max="13486" width="54.1796875" style="14" customWidth="1"/>
    <col min="13487" max="13487" width="9.7265625" style="14" customWidth="1"/>
    <col min="13488" max="13492" width="0" style="14" hidden="1" customWidth="1"/>
    <col min="13493" max="13495" width="12.7265625" style="14" customWidth="1"/>
    <col min="13496" max="13499" width="0" style="14" hidden="1" customWidth="1"/>
    <col min="13500" max="13501" width="13.7265625" style="14" customWidth="1"/>
    <col min="13502" max="13502" width="13.1796875" style="14" bestFit="1" customWidth="1"/>
    <col min="13503" max="13740" width="9" style="14"/>
    <col min="13741" max="13741" width="5.453125" style="14" customWidth="1"/>
    <col min="13742" max="13742" width="54.1796875" style="14" customWidth="1"/>
    <col min="13743" max="13743" width="9.7265625" style="14" customWidth="1"/>
    <col min="13744" max="13748" width="0" style="14" hidden="1" customWidth="1"/>
    <col min="13749" max="13751" width="12.7265625" style="14" customWidth="1"/>
    <col min="13752" max="13755" width="0" style="14" hidden="1" customWidth="1"/>
    <col min="13756" max="13757" width="13.7265625" style="14" customWidth="1"/>
    <col min="13758" max="13758" width="13.1796875" style="14" bestFit="1" customWidth="1"/>
    <col min="13759" max="13996" width="9" style="14"/>
    <col min="13997" max="13997" width="5.453125" style="14" customWidth="1"/>
    <col min="13998" max="13998" width="54.1796875" style="14" customWidth="1"/>
    <col min="13999" max="13999" width="9.7265625" style="14" customWidth="1"/>
    <col min="14000" max="14004" width="0" style="14" hidden="1" customWidth="1"/>
    <col min="14005" max="14007" width="12.7265625" style="14" customWidth="1"/>
    <col min="14008" max="14011" width="0" style="14" hidden="1" customWidth="1"/>
    <col min="14012" max="14013" width="13.7265625" style="14" customWidth="1"/>
    <col min="14014" max="14014" width="13.1796875" style="14" bestFit="1" customWidth="1"/>
    <col min="14015" max="14252" width="9" style="14"/>
    <col min="14253" max="14253" width="5.453125" style="14" customWidth="1"/>
    <col min="14254" max="14254" width="54.1796875" style="14" customWidth="1"/>
    <col min="14255" max="14255" width="9.7265625" style="14" customWidth="1"/>
    <col min="14256" max="14260" width="0" style="14" hidden="1" customWidth="1"/>
    <col min="14261" max="14263" width="12.7265625" style="14" customWidth="1"/>
    <col min="14264" max="14267" width="0" style="14" hidden="1" customWidth="1"/>
    <col min="14268" max="14269" width="13.7265625" style="14" customWidth="1"/>
    <col min="14270" max="14270" width="13.1796875" style="14" bestFit="1" customWidth="1"/>
    <col min="14271" max="14508" width="9" style="14"/>
    <col min="14509" max="14509" width="5.453125" style="14" customWidth="1"/>
    <col min="14510" max="14510" width="54.1796875" style="14" customWidth="1"/>
    <col min="14511" max="14511" width="9.7265625" style="14" customWidth="1"/>
    <col min="14512" max="14516" width="0" style="14" hidden="1" customWidth="1"/>
    <col min="14517" max="14519" width="12.7265625" style="14" customWidth="1"/>
    <col min="14520" max="14523" width="0" style="14" hidden="1" customWidth="1"/>
    <col min="14524" max="14525" width="13.7265625" style="14" customWidth="1"/>
    <col min="14526" max="14526" width="13.1796875" style="14" bestFit="1" customWidth="1"/>
    <col min="14527" max="14764" width="9" style="14"/>
    <col min="14765" max="14765" width="5.453125" style="14" customWidth="1"/>
    <col min="14766" max="14766" width="54.1796875" style="14" customWidth="1"/>
    <col min="14767" max="14767" width="9.7265625" style="14" customWidth="1"/>
    <col min="14768" max="14772" width="0" style="14" hidden="1" customWidth="1"/>
    <col min="14773" max="14775" width="12.7265625" style="14" customWidth="1"/>
    <col min="14776" max="14779" width="0" style="14" hidden="1" customWidth="1"/>
    <col min="14780" max="14781" width="13.7265625" style="14" customWidth="1"/>
    <col min="14782" max="14782" width="13.1796875" style="14" bestFit="1" customWidth="1"/>
    <col min="14783" max="15020" width="9" style="14"/>
    <col min="15021" max="15021" width="5.453125" style="14" customWidth="1"/>
    <col min="15022" max="15022" width="54.1796875" style="14" customWidth="1"/>
    <col min="15023" max="15023" width="9.7265625" style="14" customWidth="1"/>
    <col min="15024" max="15028" width="0" style="14" hidden="1" customWidth="1"/>
    <col min="15029" max="15031" width="12.7265625" style="14" customWidth="1"/>
    <col min="15032" max="15035" width="0" style="14" hidden="1" customWidth="1"/>
    <col min="15036" max="15037" width="13.7265625" style="14" customWidth="1"/>
    <col min="15038" max="15038" width="13.1796875" style="14" bestFit="1" customWidth="1"/>
    <col min="15039" max="15276" width="9" style="14"/>
    <col min="15277" max="15277" width="5.453125" style="14" customWidth="1"/>
    <col min="15278" max="15278" width="54.1796875" style="14" customWidth="1"/>
    <col min="15279" max="15279" width="9.7265625" style="14" customWidth="1"/>
    <col min="15280" max="15284" width="0" style="14" hidden="1" customWidth="1"/>
    <col min="15285" max="15287" width="12.7265625" style="14" customWidth="1"/>
    <col min="15288" max="15291" width="0" style="14" hidden="1" customWidth="1"/>
    <col min="15292" max="15293" width="13.7265625" style="14" customWidth="1"/>
    <col min="15294" max="15294" width="13.1796875" style="14" bestFit="1" customWidth="1"/>
    <col min="15295" max="15532" width="9" style="14"/>
    <col min="15533" max="15533" width="5.453125" style="14" customWidth="1"/>
    <col min="15534" max="15534" width="54.1796875" style="14" customWidth="1"/>
    <col min="15535" max="15535" width="9.7265625" style="14" customWidth="1"/>
    <col min="15536" max="15540" width="0" style="14" hidden="1" customWidth="1"/>
    <col min="15541" max="15543" width="12.7265625" style="14" customWidth="1"/>
    <col min="15544" max="15547" width="0" style="14" hidden="1" customWidth="1"/>
    <col min="15548" max="15549" width="13.7265625" style="14" customWidth="1"/>
    <col min="15550" max="15550" width="13.1796875" style="14" bestFit="1" customWidth="1"/>
    <col min="15551" max="15788" width="9" style="14"/>
    <col min="15789" max="15789" width="5.453125" style="14" customWidth="1"/>
    <col min="15790" max="15790" width="54.1796875" style="14" customWidth="1"/>
    <col min="15791" max="15791" width="9.7265625" style="14" customWidth="1"/>
    <col min="15792" max="15796" width="0" style="14" hidden="1" customWidth="1"/>
    <col min="15797" max="15799" width="12.7265625" style="14" customWidth="1"/>
    <col min="15800" max="15803" width="0" style="14" hidden="1" customWidth="1"/>
    <col min="15804" max="15805" width="13.7265625" style="14" customWidth="1"/>
    <col min="15806" max="15806" width="13.1796875" style="14" bestFit="1" customWidth="1"/>
    <col min="15807" max="16044" width="9" style="14"/>
    <col min="16045" max="16045" width="5.453125" style="14" customWidth="1"/>
    <col min="16046" max="16046" width="54.1796875" style="14" customWidth="1"/>
    <col min="16047" max="16047" width="9.7265625" style="14" customWidth="1"/>
    <col min="16048" max="16052" width="0" style="14" hidden="1" customWidth="1"/>
    <col min="16053" max="16055" width="12.7265625" style="14" customWidth="1"/>
    <col min="16056" max="16059" width="0" style="14" hidden="1" customWidth="1"/>
    <col min="16060" max="16061" width="13.7265625" style="14" customWidth="1"/>
    <col min="16062" max="16062" width="13.1796875" style="14" bestFit="1" customWidth="1"/>
    <col min="16063" max="16380" width="9" style="14"/>
    <col min="16381" max="16381" width="9.1796875" style="14" customWidth="1"/>
    <col min="16382" max="16384" width="9.1796875" style="14"/>
  </cols>
  <sheetData>
    <row r="1" spans="1:12" x14ac:dyDescent="0.35">
      <c r="E1" s="139" t="s">
        <v>326</v>
      </c>
      <c r="F1" s="139"/>
      <c r="G1" s="139"/>
    </row>
    <row r="2" spans="1:12" ht="46.5" customHeight="1" x14ac:dyDescent="0.35">
      <c r="A2" s="140" t="s">
        <v>406</v>
      </c>
      <c r="B2" s="140"/>
      <c r="C2" s="140"/>
      <c r="D2" s="140"/>
      <c r="E2" s="140"/>
      <c r="F2" s="140"/>
      <c r="G2" s="140"/>
      <c r="H2" s="19"/>
      <c r="I2" s="19"/>
      <c r="J2" s="19"/>
    </row>
    <row r="3" spans="1:12" s="6" customFormat="1" ht="18.75" customHeight="1" x14ac:dyDescent="0.35">
      <c r="A3" s="141" t="str">
        <f>'01 Chi tieu TH '!A3:H3</f>
        <v>(Kèm theo báo cáo số      /BC-UBND ngày   6/2026 của UBND xã Lùng Phình)</v>
      </c>
      <c r="B3" s="141"/>
      <c r="C3" s="141"/>
      <c r="D3" s="141"/>
      <c r="E3" s="141"/>
      <c r="F3" s="141"/>
      <c r="G3" s="141"/>
      <c r="H3" s="20"/>
      <c r="I3" s="20"/>
      <c r="J3" s="20"/>
    </row>
    <row r="4" spans="1:12" s="6" customFormat="1" ht="13.5" customHeight="1" x14ac:dyDescent="0.35">
      <c r="A4" s="21"/>
      <c r="B4" s="67"/>
      <c r="C4" s="23"/>
      <c r="D4" s="29"/>
      <c r="E4" s="30"/>
      <c r="F4" s="30"/>
      <c r="G4" s="23"/>
    </row>
    <row r="5" spans="1:12" s="13" customFormat="1" ht="30.75" customHeight="1" x14ac:dyDescent="0.35">
      <c r="A5" s="142" t="s">
        <v>0</v>
      </c>
      <c r="B5" s="143" t="s">
        <v>1</v>
      </c>
      <c r="C5" s="144" t="s">
        <v>2</v>
      </c>
      <c r="D5" s="145" t="s">
        <v>160</v>
      </c>
      <c r="E5" s="145"/>
      <c r="F5" s="148" t="s">
        <v>399</v>
      </c>
      <c r="G5" s="146" t="s">
        <v>407</v>
      </c>
      <c r="H5" s="146" t="s">
        <v>408</v>
      </c>
      <c r="I5" s="148" t="s">
        <v>409</v>
      </c>
      <c r="J5" s="146" t="s">
        <v>410</v>
      </c>
      <c r="K5" s="146" t="s">
        <v>412</v>
      </c>
      <c r="L5" s="135" t="s">
        <v>3</v>
      </c>
    </row>
    <row r="6" spans="1:12" s="13" customFormat="1" ht="30.75" customHeight="1" x14ac:dyDescent="0.35">
      <c r="A6" s="142"/>
      <c r="B6" s="143"/>
      <c r="C6" s="144"/>
      <c r="D6" s="32" t="s">
        <v>185</v>
      </c>
      <c r="E6" s="33" t="s">
        <v>4</v>
      </c>
      <c r="F6" s="149"/>
      <c r="G6" s="147"/>
      <c r="H6" s="147"/>
      <c r="I6" s="149"/>
      <c r="J6" s="147"/>
      <c r="K6" s="147"/>
      <c r="L6" s="136"/>
    </row>
    <row r="7" spans="1:12" s="120" customFormat="1" ht="30.75" customHeight="1" x14ac:dyDescent="0.35">
      <c r="A7" s="113">
        <v>1</v>
      </c>
      <c r="B7" s="113">
        <v>2</v>
      </c>
      <c r="C7" s="113">
        <v>3</v>
      </c>
      <c r="D7" s="114">
        <v>4</v>
      </c>
      <c r="E7" s="113">
        <v>5</v>
      </c>
      <c r="F7" s="115">
        <v>6</v>
      </c>
      <c r="G7" s="119" t="s">
        <v>413</v>
      </c>
      <c r="H7" s="119" t="s">
        <v>414</v>
      </c>
      <c r="I7" s="115">
        <v>9</v>
      </c>
      <c r="J7" s="119" t="s">
        <v>415</v>
      </c>
      <c r="K7" s="119" t="s">
        <v>416</v>
      </c>
      <c r="L7" s="118"/>
    </row>
    <row r="8" spans="1:12" s="13" customFormat="1" ht="38.25" customHeight="1" x14ac:dyDescent="0.35">
      <c r="A8" s="54" t="s">
        <v>10</v>
      </c>
      <c r="B8" s="55" t="s">
        <v>358</v>
      </c>
      <c r="C8" s="77"/>
      <c r="D8" s="3"/>
      <c r="E8" s="3"/>
      <c r="F8" s="3"/>
      <c r="G8" s="7"/>
      <c r="H8" s="104"/>
      <c r="I8" s="104"/>
      <c r="J8" s="104"/>
      <c r="K8" s="104"/>
      <c r="L8" s="104"/>
    </row>
    <row r="9" spans="1:12" s="13" customFormat="1" ht="45" customHeight="1" x14ac:dyDescent="0.35">
      <c r="A9" s="8">
        <v>1</v>
      </c>
      <c r="B9" s="78" t="s">
        <v>359</v>
      </c>
      <c r="C9" s="79" t="s">
        <v>7</v>
      </c>
      <c r="D9" s="1">
        <v>70</v>
      </c>
      <c r="E9" s="1">
        <v>70</v>
      </c>
      <c r="F9" s="1"/>
      <c r="G9" s="7"/>
      <c r="H9" s="104"/>
      <c r="I9" s="104"/>
      <c r="J9" s="104"/>
      <c r="K9" s="104"/>
      <c r="L9" s="104"/>
    </row>
    <row r="10" spans="1:12" s="13" customFormat="1" ht="24" customHeight="1" x14ac:dyDescent="0.35">
      <c r="A10" s="8">
        <v>2</v>
      </c>
      <c r="B10" s="80" t="s">
        <v>360</v>
      </c>
      <c r="C10" s="81" t="s">
        <v>361</v>
      </c>
      <c r="D10" s="3">
        <v>8763</v>
      </c>
      <c r="E10" s="3">
        <v>8763</v>
      </c>
      <c r="F10" s="3"/>
      <c r="G10" s="7"/>
      <c r="H10" s="104"/>
      <c r="I10" s="104"/>
      <c r="J10" s="104"/>
      <c r="K10" s="104"/>
      <c r="L10" s="104"/>
    </row>
    <row r="11" spans="1:12" s="13" customFormat="1" ht="24" customHeight="1" x14ac:dyDescent="0.35">
      <c r="A11" s="8">
        <v>3</v>
      </c>
      <c r="B11" s="9" t="s">
        <v>362</v>
      </c>
      <c r="C11" s="79" t="s">
        <v>363</v>
      </c>
      <c r="D11" s="3">
        <v>650</v>
      </c>
      <c r="E11" s="3">
        <v>650</v>
      </c>
      <c r="F11" s="3"/>
      <c r="G11" s="7"/>
      <c r="H11" s="104"/>
      <c r="I11" s="104"/>
      <c r="J11" s="104"/>
      <c r="K11" s="104"/>
      <c r="L11" s="104"/>
    </row>
    <row r="12" spans="1:12" s="13" customFormat="1" ht="24" customHeight="1" x14ac:dyDescent="0.35">
      <c r="A12" s="82" t="s">
        <v>15</v>
      </c>
      <c r="B12" s="80" t="s">
        <v>364</v>
      </c>
      <c r="C12" s="81" t="s">
        <v>361</v>
      </c>
      <c r="D12" s="3">
        <v>3546</v>
      </c>
      <c r="E12" s="3">
        <v>3546</v>
      </c>
      <c r="F12" s="3"/>
      <c r="G12" s="7"/>
      <c r="H12" s="104"/>
      <c r="I12" s="104"/>
      <c r="J12" s="104"/>
      <c r="K12" s="104"/>
      <c r="L12" s="104"/>
    </row>
    <row r="13" spans="1:12" s="13" customFormat="1" ht="39" customHeight="1" x14ac:dyDescent="0.35">
      <c r="A13" s="8">
        <v>4</v>
      </c>
      <c r="B13" s="9" t="s">
        <v>365</v>
      </c>
      <c r="C13" s="79" t="s">
        <v>363</v>
      </c>
      <c r="D13" s="3">
        <v>1110</v>
      </c>
      <c r="E13" s="3">
        <v>1110</v>
      </c>
      <c r="F13" s="3"/>
      <c r="G13" s="7"/>
      <c r="H13" s="104"/>
      <c r="I13" s="104"/>
      <c r="J13" s="104"/>
      <c r="K13" s="104"/>
      <c r="L13" s="104"/>
    </row>
    <row r="14" spans="1:12" s="13" customFormat="1" ht="24" customHeight="1" x14ac:dyDescent="0.35">
      <c r="A14" s="82" t="s">
        <v>15</v>
      </c>
      <c r="B14" s="80" t="s">
        <v>364</v>
      </c>
      <c r="C14" s="81" t="s">
        <v>361</v>
      </c>
      <c r="D14" s="3">
        <v>5217</v>
      </c>
      <c r="E14" s="3">
        <v>5217</v>
      </c>
      <c r="F14" s="3"/>
      <c r="G14" s="7"/>
      <c r="H14" s="104"/>
      <c r="I14" s="104"/>
      <c r="J14" s="104"/>
      <c r="K14" s="104"/>
      <c r="L14" s="104"/>
    </row>
    <row r="15" spans="1:12" s="13" customFormat="1" ht="24" customHeight="1" x14ac:dyDescent="0.35">
      <c r="A15" s="8">
        <v>5</v>
      </c>
      <c r="B15" s="9" t="s">
        <v>366</v>
      </c>
      <c r="C15" s="79" t="s">
        <v>363</v>
      </c>
      <c r="D15" s="83"/>
      <c r="E15" s="3">
        <v>132</v>
      </c>
      <c r="F15" s="3"/>
      <c r="G15" s="7"/>
      <c r="H15" s="104"/>
      <c r="I15" s="104"/>
      <c r="J15" s="104"/>
      <c r="K15" s="104"/>
      <c r="L15" s="104"/>
    </row>
    <row r="16" spans="1:12" s="13" customFormat="1" ht="24" customHeight="1" x14ac:dyDescent="0.35">
      <c r="A16" s="8"/>
      <c r="B16" s="9" t="s">
        <v>367</v>
      </c>
      <c r="C16" s="79" t="s">
        <v>363</v>
      </c>
      <c r="D16" s="83"/>
      <c r="E16" s="3">
        <v>25</v>
      </c>
      <c r="F16" s="3"/>
      <c r="G16" s="7"/>
      <c r="H16" s="104"/>
      <c r="I16" s="104"/>
      <c r="J16" s="104"/>
      <c r="K16" s="104"/>
      <c r="L16" s="104"/>
    </row>
    <row r="17" spans="1:12" s="13" customFormat="1" ht="24" customHeight="1" x14ac:dyDescent="0.35">
      <c r="A17" s="8">
        <v>6</v>
      </c>
      <c r="B17" s="9" t="s">
        <v>368</v>
      </c>
      <c r="C17" s="79" t="s">
        <v>363</v>
      </c>
      <c r="D17" s="83"/>
      <c r="E17" s="3">
        <v>28</v>
      </c>
      <c r="F17" s="3"/>
      <c r="G17" s="7"/>
      <c r="H17" s="104"/>
      <c r="I17" s="104"/>
      <c r="J17" s="104"/>
      <c r="K17" s="104"/>
      <c r="L17" s="104"/>
    </row>
    <row r="18" spans="1:12" s="13" customFormat="1" ht="35.25" customHeight="1" x14ac:dyDescent="0.35">
      <c r="A18" s="8">
        <v>7</v>
      </c>
      <c r="B18" s="9" t="s">
        <v>369</v>
      </c>
      <c r="C18" s="79" t="s">
        <v>363</v>
      </c>
      <c r="D18" s="3">
        <v>120</v>
      </c>
      <c r="E18" s="1">
        <v>120</v>
      </c>
      <c r="F18" s="1"/>
      <c r="G18" s="7"/>
      <c r="H18" s="104"/>
      <c r="I18" s="104"/>
      <c r="J18" s="104"/>
      <c r="K18" s="104"/>
      <c r="L18" s="104"/>
    </row>
    <row r="19" spans="1:12" s="13" customFormat="1" ht="24" customHeight="1" x14ac:dyDescent="0.35">
      <c r="A19" s="8">
        <v>8</v>
      </c>
      <c r="B19" s="9" t="s">
        <v>370</v>
      </c>
      <c r="C19" s="79" t="s">
        <v>363</v>
      </c>
      <c r="D19" s="3"/>
      <c r="E19" s="84">
        <f>E20+E21+E22</f>
        <v>580</v>
      </c>
      <c r="F19" s="84"/>
      <c r="G19" s="7"/>
      <c r="H19" s="104"/>
      <c r="I19" s="104"/>
      <c r="J19" s="104"/>
      <c r="K19" s="104"/>
      <c r="L19" s="104"/>
    </row>
    <row r="20" spans="1:12" s="13" customFormat="1" ht="24" customHeight="1" x14ac:dyDescent="0.35">
      <c r="A20" s="8" t="s">
        <v>11</v>
      </c>
      <c r="B20" s="35" t="s">
        <v>12</v>
      </c>
      <c r="C20" s="85" t="s">
        <v>363</v>
      </c>
      <c r="D20" s="86"/>
      <c r="E20" s="87">
        <v>326</v>
      </c>
      <c r="F20" s="87"/>
      <c r="G20" s="7"/>
      <c r="H20" s="104"/>
      <c r="I20" s="104"/>
      <c r="J20" s="104"/>
      <c r="K20" s="104"/>
      <c r="L20" s="104"/>
    </row>
    <row r="21" spans="1:12" s="13" customFormat="1" ht="37.5" customHeight="1" x14ac:dyDescent="0.35">
      <c r="A21" s="8" t="s">
        <v>11</v>
      </c>
      <c r="B21" s="35" t="s">
        <v>13</v>
      </c>
      <c r="C21" s="85" t="s">
        <v>363</v>
      </c>
      <c r="D21" s="86"/>
      <c r="E21" s="87">
        <v>239</v>
      </c>
      <c r="F21" s="87"/>
      <c r="G21" s="7"/>
      <c r="H21" s="104"/>
      <c r="I21" s="104"/>
      <c r="J21" s="104"/>
      <c r="K21" s="104"/>
      <c r="L21" s="104"/>
    </row>
    <row r="22" spans="1:12" s="13" customFormat="1" ht="24" customHeight="1" x14ac:dyDescent="0.35">
      <c r="A22" s="8" t="s">
        <v>6</v>
      </c>
      <c r="B22" s="35" t="s">
        <v>14</v>
      </c>
      <c r="C22" s="85" t="s">
        <v>363</v>
      </c>
      <c r="D22" s="86"/>
      <c r="E22" s="87">
        <v>15</v>
      </c>
      <c r="F22" s="87"/>
      <c r="G22" s="7"/>
      <c r="H22" s="104"/>
      <c r="I22" s="104"/>
      <c r="J22" s="104"/>
      <c r="K22" s="104"/>
      <c r="L22" s="104"/>
    </row>
    <row r="23" spans="1:12" s="13" customFormat="1" ht="24" customHeight="1" x14ac:dyDescent="0.35">
      <c r="A23" s="54" t="s">
        <v>16</v>
      </c>
      <c r="B23" s="55" t="s">
        <v>371</v>
      </c>
      <c r="C23" s="77"/>
      <c r="D23" s="3"/>
      <c r="E23" s="1"/>
      <c r="F23" s="1"/>
      <c r="G23" s="7"/>
      <c r="H23" s="104"/>
      <c r="I23" s="104"/>
      <c r="J23" s="104"/>
      <c r="K23" s="104"/>
      <c r="L23" s="104"/>
    </row>
    <row r="24" spans="1:12" s="13" customFormat="1" ht="24" customHeight="1" x14ac:dyDescent="0.35">
      <c r="A24" s="54">
        <v>1</v>
      </c>
      <c r="B24" s="55" t="s">
        <v>372</v>
      </c>
      <c r="C24" s="77" t="s">
        <v>373</v>
      </c>
      <c r="D24" s="88">
        <v>15200</v>
      </c>
      <c r="E24" s="88">
        <f>E25+E26+E27+E28</f>
        <v>15200</v>
      </c>
      <c r="F24" s="88"/>
      <c r="G24" s="7"/>
      <c r="H24" s="104"/>
      <c r="I24" s="104"/>
      <c r="J24" s="104"/>
      <c r="K24" s="104"/>
      <c r="L24" s="104"/>
    </row>
    <row r="25" spans="1:12" s="13" customFormat="1" ht="24" customHeight="1" x14ac:dyDescent="0.35">
      <c r="A25" s="89" t="s">
        <v>11</v>
      </c>
      <c r="B25" s="90" t="s">
        <v>178</v>
      </c>
      <c r="C25" s="91" t="s">
        <v>373</v>
      </c>
      <c r="D25" s="92"/>
      <c r="E25" s="86">
        <v>3938</v>
      </c>
      <c r="F25" s="86"/>
      <c r="G25" s="7"/>
      <c r="H25" s="104"/>
      <c r="I25" s="104"/>
      <c r="J25" s="104"/>
      <c r="K25" s="104"/>
      <c r="L25" s="104"/>
    </row>
    <row r="26" spans="1:12" s="13" customFormat="1" ht="31.5" customHeight="1" x14ac:dyDescent="0.35">
      <c r="A26" s="89" t="s">
        <v>6</v>
      </c>
      <c r="B26" s="90" t="s">
        <v>179</v>
      </c>
      <c r="C26" s="91" t="s">
        <v>373</v>
      </c>
      <c r="D26" s="92"/>
      <c r="E26" s="86">
        <v>1200</v>
      </c>
      <c r="F26" s="86"/>
      <c r="G26" s="7"/>
      <c r="H26" s="104"/>
      <c r="I26" s="104"/>
      <c r="J26" s="104"/>
      <c r="K26" s="104"/>
      <c r="L26" s="104"/>
    </row>
    <row r="27" spans="1:12" s="13" customFormat="1" ht="24" customHeight="1" x14ac:dyDescent="0.35">
      <c r="A27" s="89" t="s">
        <v>6</v>
      </c>
      <c r="B27" s="90" t="s">
        <v>180</v>
      </c>
      <c r="C27" s="91" t="s">
        <v>373</v>
      </c>
      <c r="D27" s="92"/>
      <c r="E27" s="86">
        <v>162</v>
      </c>
      <c r="F27" s="86"/>
      <c r="G27" s="7"/>
      <c r="H27" s="104"/>
      <c r="I27" s="104"/>
      <c r="J27" s="104"/>
      <c r="K27" s="104"/>
      <c r="L27" s="104"/>
    </row>
    <row r="28" spans="1:12" s="13" customFormat="1" ht="24" customHeight="1" x14ac:dyDescent="0.35">
      <c r="A28" s="89" t="s">
        <v>11</v>
      </c>
      <c r="B28" s="90" t="s">
        <v>181</v>
      </c>
      <c r="C28" s="91" t="s">
        <v>373</v>
      </c>
      <c r="D28" s="92"/>
      <c r="E28" s="86">
        <v>9900</v>
      </c>
      <c r="F28" s="86"/>
      <c r="G28" s="7"/>
      <c r="H28" s="104"/>
      <c r="I28" s="104"/>
      <c r="J28" s="104"/>
      <c r="K28" s="104"/>
      <c r="L28" s="104"/>
    </row>
    <row r="29" spans="1:12" s="13" customFormat="1" ht="24" customHeight="1" x14ac:dyDescent="0.35">
      <c r="A29" s="76">
        <v>2</v>
      </c>
      <c r="B29" s="55" t="s">
        <v>374</v>
      </c>
      <c r="C29" s="77" t="s">
        <v>375</v>
      </c>
      <c r="D29" s="93">
        <v>86000</v>
      </c>
      <c r="E29" s="93">
        <v>86000</v>
      </c>
      <c r="F29" s="93"/>
      <c r="G29" s="7"/>
      <c r="H29" s="104"/>
      <c r="I29" s="104"/>
      <c r="J29" s="104"/>
      <c r="K29" s="104"/>
      <c r="L29" s="104"/>
    </row>
    <row r="30" spans="1:12" s="13" customFormat="1" ht="24" customHeight="1" x14ac:dyDescent="0.35">
      <c r="A30" s="76">
        <v>3</v>
      </c>
      <c r="B30" s="94" t="s">
        <v>376</v>
      </c>
      <c r="C30" s="95" t="s">
        <v>373</v>
      </c>
      <c r="D30" s="36"/>
      <c r="E30" s="32">
        <v>638</v>
      </c>
      <c r="F30" s="32"/>
      <c r="G30" s="7"/>
      <c r="H30" s="104"/>
      <c r="I30" s="104"/>
      <c r="J30" s="104"/>
      <c r="K30" s="104"/>
      <c r="L30" s="104"/>
    </row>
    <row r="31" spans="1:12" s="13" customFormat="1" ht="36" customHeight="1" x14ac:dyDescent="0.35">
      <c r="A31" s="54">
        <v>4</v>
      </c>
      <c r="B31" s="55" t="s">
        <v>377</v>
      </c>
      <c r="C31" s="77" t="s">
        <v>361</v>
      </c>
      <c r="D31" s="32">
        <v>1070</v>
      </c>
      <c r="E31" s="32">
        <v>1070</v>
      </c>
      <c r="F31" s="32"/>
      <c r="G31" s="7"/>
      <c r="H31" s="104"/>
      <c r="I31" s="104"/>
      <c r="J31" s="104"/>
      <c r="K31" s="104"/>
      <c r="L31" s="104"/>
    </row>
    <row r="32" spans="1:12" s="13" customFormat="1" ht="35.25" customHeight="1" x14ac:dyDescent="0.35">
      <c r="A32" s="54" t="s">
        <v>18</v>
      </c>
      <c r="B32" s="55" t="s">
        <v>378</v>
      </c>
      <c r="C32" s="77"/>
      <c r="D32" s="3"/>
      <c r="E32" s="1"/>
      <c r="F32" s="1"/>
      <c r="G32" s="7"/>
      <c r="H32" s="104"/>
      <c r="I32" s="104"/>
      <c r="J32" s="104"/>
      <c r="K32" s="104"/>
      <c r="L32" s="104"/>
    </row>
    <row r="33" spans="1:12" s="13" customFormat="1" ht="35.25" customHeight="1" x14ac:dyDescent="0.35">
      <c r="A33" s="10">
        <v>1</v>
      </c>
      <c r="B33" s="9" t="s">
        <v>379</v>
      </c>
      <c r="C33" s="79" t="s">
        <v>363</v>
      </c>
      <c r="D33" s="3">
        <v>0.7</v>
      </c>
      <c r="E33" s="3">
        <v>0.7</v>
      </c>
      <c r="F33" s="3"/>
      <c r="G33" s="70"/>
      <c r="H33" s="104"/>
      <c r="I33" s="104"/>
      <c r="J33" s="104"/>
      <c r="K33" s="104"/>
      <c r="L33" s="104"/>
    </row>
    <row r="34" spans="1:12" s="13" customFormat="1" ht="24.75" customHeight="1" x14ac:dyDescent="0.35">
      <c r="A34" s="8">
        <v>2</v>
      </c>
      <c r="B34" s="9" t="s">
        <v>380</v>
      </c>
      <c r="C34" s="79" t="s">
        <v>361</v>
      </c>
      <c r="D34" s="3">
        <v>2</v>
      </c>
      <c r="E34" s="3">
        <v>2</v>
      </c>
      <c r="F34" s="3"/>
      <c r="G34" s="66"/>
      <c r="H34" s="104"/>
      <c r="I34" s="104"/>
      <c r="J34" s="104"/>
      <c r="K34" s="104"/>
      <c r="L34" s="104"/>
    </row>
    <row r="35" spans="1:12" s="13" customFormat="1" ht="35.25" customHeight="1" x14ac:dyDescent="0.35">
      <c r="A35" s="54" t="s">
        <v>19</v>
      </c>
      <c r="B35" s="55" t="s">
        <v>381</v>
      </c>
      <c r="C35" s="77"/>
      <c r="D35" s="3"/>
      <c r="E35" s="3"/>
      <c r="F35" s="3"/>
      <c r="G35" s="66"/>
      <c r="H35" s="104"/>
      <c r="I35" s="104"/>
      <c r="J35" s="104"/>
      <c r="K35" s="104"/>
      <c r="L35" s="104"/>
    </row>
    <row r="36" spans="1:12" s="13" customFormat="1" ht="35.25" customHeight="1" x14ac:dyDescent="0.35">
      <c r="A36" s="8">
        <v>1</v>
      </c>
      <c r="B36" s="9" t="s">
        <v>382</v>
      </c>
      <c r="C36" s="79" t="s">
        <v>363</v>
      </c>
      <c r="D36" s="3">
        <v>56</v>
      </c>
      <c r="E36" s="3">
        <v>56</v>
      </c>
      <c r="F36" s="3"/>
      <c r="G36" s="7"/>
      <c r="H36" s="104"/>
      <c r="I36" s="104"/>
      <c r="J36" s="104"/>
      <c r="K36" s="104"/>
      <c r="L36" s="104"/>
    </row>
    <row r="37" spans="1:12" s="13" customFormat="1" ht="24" customHeight="1" x14ac:dyDescent="0.35">
      <c r="A37" s="10" t="s">
        <v>383</v>
      </c>
      <c r="B37" s="96" t="s">
        <v>17</v>
      </c>
      <c r="C37" s="97" t="s">
        <v>363</v>
      </c>
      <c r="D37" s="98"/>
      <c r="E37" s="98">
        <v>2469.64</v>
      </c>
      <c r="F37" s="98"/>
      <c r="G37" s="7"/>
      <c r="H37" s="104"/>
      <c r="I37" s="104"/>
      <c r="J37" s="104"/>
      <c r="K37" s="104"/>
      <c r="L37" s="104"/>
    </row>
    <row r="38" spans="1:12" s="13" customFormat="1" ht="48" customHeight="1" x14ac:dyDescent="0.35">
      <c r="A38" s="8">
        <v>3</v>
      </c>
      <c r="B38" s="80" t="s">
        <v>301</v>
      </c>
      <c r="C38" s="79" t="s">
        <v>363</v>
      </c>
      <c r="D38" s="36"/>
      <c r="E38" s="3">
        <f>E39+E40</f>
        <v>15.4</v>
      </c>
      <c r="F38" s="3"/>
      <c r="G38" s="7"/>
      <c r="H38" s="104"/>
      <c r="I38" s="104"/>
      <c r="J38" s="104"/>
      <c r="K38" s="104"/>
      <c r="L38" s="104"/>
    </row>
    <row r="39" spans="1:12" s="13" customFormat="1" ht="31.5" customHeight="1" x14ac:dyDescent="0.35">
      <c r="A39" s="8" t="s">
        <v>15</v>
      </c>
      <c r="B39" s="35" t="s">
        <v>384</v>
      </c>
      <c r="C39" s="85" t="s">
        <v>363</v>
      </c>
      <c r="D39" s="3"/>
      <c r="E39" s="1">
        <v>10</v>
      </c>
      <c r="F39" s="1"/>
      <c r="G39" s="7"/>
      <c r="H39" s="104"/>
      <c r="I39" s="104"/>
      <c r="J39" s="104"/>
      <c r="K39" s="104"/>
      <c r="L39" s="104"/>
    </row>
    <row r="40" spans="1:12" s="13" customFormat="1" ht="46.5" customHeight="1" x14ac:dyDescent="0.35">
      <c r="A40" s="10" t="s">
        <v>15</v>
      </c>
      <c r="B40" s="35" t="s">
        <v>385</v>
      </c>
      <c r="C40" s="85" t="s">
        <v>363</v>
      </c>
      <c r="D40" s="37"/>
      <c r="E40" s="3">
        <v>5.4</v>
      </c>
      <c r="F40" s="3"/>
      <c r="G40" s="7"/>
      <c r="H40" s="104"/>
      <c r="I40" s="104"/>
      <c r="J40" s="104"/>
      <c r="K40" s="104"/>
      <c r="L40" s="104"/>
    </row>
    <row r="41" spans="1:12" ht="61.5" customHeight="1" x14ac:dyDescent="0.35">
      <c r="A41" s="8">
        <v>4</v>
      </c>
      <c r="B41" s="9" t="s">
        <v>386</v>
      </c>
      <c r="C41" s="79" t="s">
        <v>5</v>
      </c>
      <c r="D41" s="1">
        <v>40.299999999999997</v>
      </c>
      <c r="E41" s="1">
        <v>40.299999999999997</v>
      </c>
      <c r="F41" s="1"/>
      <c r="G41" s="4"/>
      <c r="H41" s="105"/>
      <c r="I41" s="105"/>
      <c r="J41" s="105"/>
      <c r="K41" s="105"/>
      <c r="L41" s="105"/>
    </row>
  </sheetData>
  <mergeCells count="14">
    <mergeCell ref="E1:G1"/>
    <mergeCell ref="A2:G2"/>
    <mergeCell ref="A3:G3"/>
    <mergeCell ref="A5:A6"/>
    <mergeCell ref="B5:B6"/>
    <mergeCell ref="C5:C6"/>
    <mergeCell ref="D5:E5"/>
    <mergeCell ref="F5:F6"/>
    <mergeCell ref="G5:G6"/>
    <mergeCell ref="J5:J6"/>
    <mergeCell ref="K5:K6"/>
    <mergeCell ref="L5:L6"/>
    <mergeCell ref="I5:I6"/>
    <mergeCell ref="H5:H6"/>
  </mergeCells>
  <pageMargins left="0.62" right="0.2" top="0.43307086614173201" bottom="0.43307086614173201" header="0.196850393700787" footer="0"/>
  <pageSetup paperSize="9" firstPageNumber="3" fitToHeight="0" orientation="landscape" useFirstPageNumber="1"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13"/>
  <sheetViews>
    <sheetView view="pageBreakPreview" zoomScaleNormal="100" zoomScaleSheetLayoutView="100" workbookViewId="0">
      <pane ySplit="6" topLeftCell="A11" activePane="bottomLeft" state="frozen"/>
      <selection pane="bottomLeft" activeCell="D12" sqref="D12"/>
    </sheetView>
  </sheetViews>
  <sheetFormatPr defaultRowHeight="15.5" x14ac:dyDescent="0.35"/>
  <cols>
    <col min="1" max="1" width="6" style="26" customWidth="1"/>
    <col min="2" max="2" width="36.36328125" style="27" customWidth="1"/>
    <col min="3" max="3" width="7.81640625" style="16" customWidth="1"/>
    <col min="4" max="4" width="9.81640625" style="31" customWidth="1"/>
    <col min="5" max="6" width="9.1796875" style="2" customWidth="1"/>
    <col min="7" max="7" width="9.1796875" style="131" customWidth="1"/>
    <col min="8" max="9" width="8.453125" style="132" customWidth="1"/>
    <col min="10" max="10" width="9.26953125" style="132" customWidth="1"/>
    <col min="11" max="11" width="11.453125" style="132" customWidth="1"/>
    <col min="12" max="178" width="9" style="14"/>
    <col min="179" max="179" width="5.453125" style="14" customWidth="1"/>
    <col min="180" max="180" width="54.1796875" style="14" customWidth="1"/>
    <col min="181" max="181" width="9.7265625" style="14" customWidth="1"/>
    <col min="182" max="186" width="0" style="14" hidden="1" customWidth="1"/>
    <col min="187" max="189" width="12.7265625" style="14" customWidth="1"/>
    <col min="190" max="193" width="0" style="14" hidden="1" customWidth="1"/>
    <col min="194" max="195" width="13.7265625" style="14" customWidth="1"/>
    <col min="196" max="196" width="13.1796875" style="14" bestFit="1" customWidth="1"/>
    <col min="197" max="434" width="9" style="14"/>
    <col min="435" max="435" width="5.453125" style="14" customWidth="1"/>
    <col min="436" max="436" width="54.1796875" style="14" customWidth="1"/>
    <col min="437" max="437" width="9.7265625" style="14" customWidth="1"/>
    <col min="438" max="442" width="0" style="14" hidden="1" customWidth="1"/>
    <col min="443" max="445" width="12.7265625" style="14" customWidth="1"/>
    <col min="446" max="449" width="0" style="14" hidden="1" customWidth="1"/>
    <col min="450" max="451" width="13.7265625" style="14" customWidth="1"/>
    <col min="452" max="452" width="13.1796875" style="14" bestFit="1" customWidth="1"/>
    <col min="453" max="690" width="9" style="14"/>
    <col min="691" max="691" width="5.453125" style="14" customWidth="1"/>
    <col min="692" max="692" width="54.1796875" style="14" customWidth="1"/>
    <col min="693" max="693" width="9.7265625" style="14" customWidth="1"/>
    <col min="694" max="698" width="0" style="14" hidden="1" customWidth="1"/>
    <col min="699" max="701" width="12.7265625" style="14" customWidth="1"/>
    <col min="702" max="705" width="0" style="14" hidden="1" customWidth="1"/>
    <col min="706" max="707" width="13.7265625" style="14" customWidth="1"/>
    <col min="708" max="708" width="13.1796875" style="14" bestFit="1" customWidth="1"/>
    <col min="709" max="946" width="9" style="14"/>
    <col min="947" max="947" width="5.453125" style="14" customWidth="1"/>
    <col min="948" max="948" width="54.1796875" style="14" customWidth="1"/>
    <col min="949" max="949" width="9.7265625" style="14" customWidth="1"/>
    <col min="950" max="954" width="0" style="14" hidden="1" customWidth="1"/>
    <col min="955" max="957" width="12.7265625" style="14" customWidth="1"/>
    <col min="958" max="961" width="0" style="14" hidden="1" customWidth="1"/>
    <col min="962" max="963" width="13.7265625" style="14" customWidth="1"/>
    <col min="964" max="964" width="13.1796875" style="14" bestFit="1" customWidth="1"/>
    <col min="965" max="1202" width="9" style="14"/>
    <col min="1203" max="1203" width="5.453125" style="14" customWidth="1"/>
    <col min="1204" max="1204" width="54.1796875" style="14" customWidth="1"/>
    <col min="1205" max="1205" width="9.7265625" style="14" customWidth="1"/>
    <col min="1206" max="1210" width="0" style="14" hidden="1" customWidth="1"/>
    <col min="1211" max="1213" width="12.7265625" style="14" customWidth="1"/>
    <col min="1214" max="1217" width="0" style="14" hidden="1" customWidth="1"/>
    <col min="1218" max="1219" width="13.7265625" style="14" customWidth="1"/>
    <col min="1220" max="1220" width="13.1796875" style="14" bestFit="1" customWidth="1"/>
    <col min="1221" max="1458" width="9" style="14"/>
    <col min="1459" max="1459" width="5.453125" style="14" customWidth="1"/>
    <col min="1460" max="1460" width="54.1796875" style="14" customWidth="1"/>
    <col min="1461" max="1461" width="9.7265625" style="14" customWidth="1"/>
    <col min="1462" max="1466" width="0" style="14" hidden="1" customWidth="1"/>
    <col min="1467" max="1469" width="12.7265625" style="14" customWidth="1"/>
    <col min="1470" max="1473" width="0" style="14" hidden="1" customWidth="1"/>
    <col min="1474" max="1475" width="13.7265625" style="14" customWidth="1"/>
    <col min="1476" max="1476" width="13.1796875" style="14" bestFit="1" customWidth="1"/>
    <col min="1477" max="1714" width="9" style="14"/>
    <col min="1715" max="1715" width="5.453125" style="14" customWidth="1"/>
    <col min="1716" max="1716" width="54.1796875" style="14" customWidth="1"/>
    <col min="1717" max="1717" width="9.7265625" style="14" customWidth="1"/>
    <col min="1718" max="1722" width="0" style="14" hidden="1" customWidth="1"/>
    <col min="1723" max="1725" width="12.7265625" style="14" customWidth="1"/>
    <col min="1726" max="1729" width="0" style="14" hidden="1" customWidth="1"/>
    <col min="1730" max="1731" width="13.7265625" style="14" customWidth="1"/>
    <col min="1732" max="1732" width="13.1796875" style="14" bestFit="1" customWidth="1"/>
    <col min="1733" max="1970" width="9" style="14"/>
    <col min="1971" max="1971" width="5.453125" style="14" customWidth="1"/>
    <col min="1972" max="1972" width="54.1796875" style="14" customWidth="1"/>
    <col min="1973" max="1973" width="9.7265625" style="14" customWidth="1"/>
    <col min="1974" max="1978" width="0" style="14" hidden="1" customWidth="1"/>
    <col min="1979" max="1981" width="12.7265625" style="14" customWidth="1"/>
    <col min="1982" max="1985" width="0" style="14" hidden="1" customWidth="1"/>
    <col min="1986" max="1987" width="13.7265625" style="14" customWidth="1"/>
    <col min="1988" max="1988" width="13.1796875" style="14" bestFit="1" customWidth="1"/>
    <col min="1989" max="2226" width="9" style="14"/>
    <col min="2227" max="2227" width="5.453125" style="14" customWidth="1"/>
    <col min="2228" max="2228" width="54.1796875" style="14" customWidth="1"/>
    <col min="2229" max="2229" width="9.7265625" style="14" customWidth="1"/>
    <col min="2230" max="2234" width="0" style="14" hidden="1" customWidth="1"/>
    <col min="2235" max="2237" width="12.7265625" style="14" customWidth="1"/>
    <col min="2238" max="2241" width="0" style="14" hidden="1" customWidth="1"/>
    <col min="2242" max="2243" width="13.7265625" style="14" customWidth="1"/>
    <col min="2244" max="2244" width="13.1796875" style="14" bestFit="1" customWidth="1"/>
    <col min="2245" max="2482" width="9" style="14"/>
    <col min="2483" max="2483" width="5.453125" style="14" customWidth="1"/>
    <col min="2484" max="2484" width="54.1796875" style="14" customWidth="1"/>
    <col min="2485" max="2485" width="9.7265625" style="14" customWidth="1"/>
    <col min="2486" max="2490" width="0" style="14" hidden="1" customWidth="1"/>
    <col min="2491" max="2493" width="12.7265625" style="14" customWidth="1"/>
    <col min="2494" max="2497" width="0" style="14" hidden="1" customWidth="1"/>
    <col min="2498" max="2499" width="13.7265625" style="14" customWidth="1"/>
    <col min="2500" max="2500" width="13.1796875" style="14" bestFit="1" customWidth="1"/>
    <col min="2501" max="2738" width="9" style="14"/>
    <col min="2739" max="2739" width="5.453125" style="14" customWidth="1"/>
    <col min="2740" max="2740" width="54.1796875" style="14" customWidth="1"/>
    <col min="2741" max="2741" width="9.7265625" style="14" customWidth="1"/>
    <col min="2742" max="2746" width="0" style="14" hidden="1" customWidth="1"/>
    <col min="2747" max="2749" width="12.7265625" style="14" customWidth="1"/>
    <col min="2750" max="2753" width="0" style="14" hidden="1" customWidth="1"/>
    <col min="2754" max="2755" width="13.7265625" style="14" customWidth="1"/>
    <col min="2756" max="2756" width="13.1796875" style="14" bestFit="1" customWidth="1"/>
    <col min="2757" max="2994" width="9" style="14"/>
    <col min="2995" max="2995" width="5.453125" style="14" customWidth="1"/>
    <col min="2996" max="2996" width="54.1796875" style="14" customWidth="1"/>
    <col min="2997" max="2997" width="9.7265625" style="14" customWidth="1"/>
    <col min="2998" max="3002" width="0" style="14" hidden="1" customWidth="1"/>
    <col min="3003" max="3005" width="12.7265625" style="14" customWidth="1"/>
    <col min="3006" max="3009" width="0" style="14" hidden="1" customWidth="1"/>
    <col min="3010" max="3011" width="13.7265625" style="14" customWidth="1"/>
    <col min="3012" max="3012" width="13.1796875" style="14" bestFit="1" customWidth="1"/>
    <col min="3013" max="3250" width="9" style="14"/>
    <col min="3251" max="3251" width="5.453125" style="14" customWidth="1"/>
    <col min="3252" max="3252" width="54.1796875" style="14" customWidth="1"/>
    <col min="3253" max="3253" width="9.7265625" style="14" customWidth="1"/>
    <col min="3254" max="3258" width="0" style="14" hidden="1" customWidth="1"/>
    <col min="3259" max="3261" width="12.7265625" style="14" customWidth="1"/>
    <col min="3262" max="3265" width="0" style="14" hidden="1" customWidth="1"/>
    <col min="3266" max="3267" width="13.7265625" style="14" customWidth="1"/>
    <col min="3268" max="3268" width="13.1796875" style="14" bestFit="1" customWidth="1"/>
    <col min="3269" max="3506" width="9" style="14"/>
    <col min="3507" max="3507" width="5.453125" style="14" customWidth="1"/>
    <col min="3508" max="3508" width="54.1796875" style="14" customWidth="1"/>
    <col min="3509" max="3509" width="9.7265625" style="14" customWidth="1"/>
    <col min="3510" max="3514" width="0" style="14" hidden="1" customWidth="1"/>
    <col min="3515" max="3517" width="12.7265625" style="14" customWidth="1"/>
    <col min="3518" max="3521" width="0" style="14" hidden="1" customWidth="1"/>
    <col min="3522" max="3523" width="13.7265625" style="14" customWidth="1"/>
    <col min="3524" max="3524" width="13.1796875" style="14" bestFit="1" customWidth="1"/>
    <col min="3525" max="3762" width="9" style="14"/>
    <col min="3763" max="3763" width="5.453125" style="14" customWidth="1"/>
    <col min="3764" max="3764" width="54.1796875" style="14" customWidth="1"/>
    <col min="3765" max="3765" width="9.7265625" style="14" customWidth="1"/>
    <col min="3766" max="3770" width="0" style="14" hidden="1" customWidth="1"/>
    <col min="3771" max="3773" width="12.7265625" style="14" customWidth="1"/>
    <col min="3774" max="3777" width="0" style="14" hidden="1" customWidth="1"/>
    <col min="3778" max="3779" width="13.7265625" style="14" customWidth="1"/>
    <col min="3780" max="3780" width="13.1796875" style="14" bestFit="1" customWidth="1"/>
    <col min="3781" max="4018" width="9" style="14"/>
    <col min="4019" max="4019" width="5.453125" style="14" customWidth="1"/>
    <col min="4020" max="4020" width="54.1796875" style="14" customWidth="1"/>
    <col min="4021" max="4021" width="9.7265625" style="14" customWidth="1"/>
    <col min="4022" max="4026" width="0" style="14" hidden="1" customWidth="1"/>
    <col min="4027" max="4029" width="12.7265625" style="14" customWidth="1"/>
    <col min="4030" max="4033" width="0" style="14" hidden="1" customWidth="1"/>
    <col min="4034" max="4035" width="13.7265625" style="14" customWidth="1"/>
    <col min="4036" max="4036" width="13.1796875" style="14" bestFit="1" customWidth="1"/>
    <col min="4037" max="4274" width="9" style="14"/>
    <col min="4275" max="4275" width="5.453125" style="14" customWidth="1"/>
    <col min="4276" max="4276" width="54.1796875" style="14" customWidth="1"/>
    <col min="4277" max="4277" width="9.7265625" style="14" customWidth="1"/>
    <col min="4278" max="4282" width="0" style="14" hidden="1" customWidth="1"/>
    <col min="4283" max="4285" width="12.7265625" style="14" customWidth="1"/>
    <col min="4286" max="4289" width="0" style="14" hidden="1" customWidth="1"/>
    <col min="4290" max="4291" width="13.7265625" style="14" customWidth="1"/>
    <col min="4292" max="4292" width="13.1796875" style="14" bestFit="1" customWidth="1"/>
    <col min="4293" max="4530" width="9" style="14"/>
    <col min="4531" max="4531" width="5.453125" style="14" customWidth="1"/>
    <col min="4532" max="4532" width="54.1796875" style="14" customWidth="1"/>
    <col min="4533" max="4533" width="9.7265625" style="14" customWidth="1"/>
    <col min="4534" max="4538" width="0" style="14" hidden="1" customWidth="1"/>
    <col min="4539" max="4541" width="12.7265625" style="14" customWidth="1"/>
    <col min="4542" max="4545" width="0" style="14" hidden="1" customWidth="1"/>
    <col min="4546" max="4547" width="13.7265625" style="14" customWidth="1"/>
    <col min="4548" max="4548" width="13.1796875" style="14" bestFit="1" customWidth="1"/>
    <col min="4549" max="4786" width="9" style="14"/>
    <col min="4787" max="4787" width="5.453125" style="14" customWidth="1"/>
    <col min="4788" max="4788" width="54.1796875" style="14" customWidth="1"/>
    <col min="4789" max="4789" width="9.7265625" style="14" customWidth="1"/>
    <col min="4790" max="4794" width="0" style="14" hidden="1" customWidth="1"/>
    <col min="4795" max="4797" width="12.7265625" style="14" customWidth="1"/>
    <col min="4798" max="4801" width="0" style="14" hidden="1" customWidth="1"/>
    <col min="4802" max="4803" width="13.7265625" style="14" customWidth="1"/>
    <col min="4804" max="4804" width="13.1796875" style="14" bestFit="1" customWidth="1"/>
    <col min="4805" max="5042" width="9" style="14"/>
    <col min="5043" max="5043" width="5.453125" style="14" customWidth="1"/>
    <col min="5044" max="5044" width="54.1796875" style="14" customWidth="1"/>
    <col min="5045" max="5045" width="9.7265625" style="14" customWidth="1"/>
    <col min="5046" max="5050" width="0" style="14" hidden="1" customWidth="1"/>
    <col min="5051" max="5053" width="12.7265625" style="14" customWidth="1"/>
    <col min="5054" max="5057" width="0" style="14" hidden="1" customWidth="1"/>
    <col min="5058" max="5059" width="13.7265625" style="14" customWidth="1"/>
    <col min="5060" max="5060" width="13.1796875" style="14" bestFit="1" customWidth="1"/>
    <col min="5061" max="5298" width="9" style="14"/>
    <col min="5299" max="5299" width="5.453125" style="14" customWidth="1"/>
    <col min="5300" max="5300" width="54.1796875" style="14" customWidth="1"/>
    <col min="5301" max="5301" width="9.7265625" style="14" customWidth="1"/>
    <col min="5302" max="5306" width="0" style="14" hidden="1" customWidth="1"/>
    <col min="5307" max="5309" width="12.7265625" style="14" customWidth="1"/>
    <col min="5310" max="5313" width="0" style="14" hidden="1" customWidth="1"/>
    <col min="5314" max="5315" width="13.7265625" style="14" customWidth="1"/>
    <col min="5316" max="5316" width="13.1796875" style="14" bestFit="1" customWidth="1"/>
    <col min="5317" max="5554" width="9" style="14"/>
    <col min="5555" max="5555" width="5.453125" style="14" customWidth="1"/>
    <col min="5556" max="5556" width="54.1796875" style="14" customWidth="1"/>
    <col min="5557" max="5557" width="9.7265625" style="14" customWidth="1"/>
    <col min="5558" max="5562" width="0" style="14" hidden="1" customWidth="1"/>
    <col min="5563" max="5565" width="12.7265625" style="14" customWidth="1"/>
    <col min="5566" max="5569" width="0" style="14" hidden="1" customWidth="1"/>
    <col min="5570" max="5571" width="13.7265625" style="14" customWidth="1"/>
    <col min="5572" max="5572" width="13.1796875" style="14" bestFit="1" customWidth="1"/>
    <col min="5573" max="5810" width="9" style="14"/>
    <col min="5811" max="5811" width="5.453125" style="14" customWidth="1"/>
    <col min="5812" max="5812" width="54.1796875" style="14" customWidth="1"/>
    <col min="5813" max="5813" width="9.7265625" style="14" customWidth="1"/>
    <col min="5814" max="5818" width="0" style="14" hidden="1" customWidth="1"/>
    <col min="5819" max="5821" width="12.7265625" style="14" customWidth="1"/>
    <col min="5822" max="5825" width="0" style="14" hidden="1" customWidth="1"/>
    <col min="5826" max="5827" width="13.7265625" style="14" customWidth="1"/>
    <col min="5828" max="5828" width="13.1796875" style="14" bestFit="1" customWidth="1"/>
    <col min="5829" max="6066" width="9" style="14"/>
    <col min="6067" max="6067" width="5.453125" style="14" customWidth="1"/>
    <col min="6068" max="6068" width="54.1796875" style="14" customWidth="1"/>
    <col min="6069" max="6069" width="9.7265625" style="14" customWidth="1"/>
    <col min="6070" max="6074" width="0" style="14" hidden="1" customWidth="1"/>
    <col min="6075" max="6077" width="12.7265625" style="14" customWidth="1"/>
    <col min="6078" max="6081" width="0" style="14" hidden="1" customWidth="1"/>
    <col min="6082" max="6083" width="13.7265625" style="14" customWidth="1"/>
    <col min="6084" max="6084" width="13.1796875" style="14" bestFit="1" customWidth="1"/>
    <col min="6085" max="6322" width="9" style="14"/>
    <col min="6323" max="6323" width="5.453125" style="14" customWidth="1"/>
    <col min="6324" max="6324" width="54.1796875" style="14" customWidth="1"/>
    <col min="6325" max="6325" width="9.7265625" style="14" customWidth="1"/>
    <col min="6326" max="6330" width="0" style="14" hidden="1" customWidth="1"/>
    <col min="6331" max="6333" width="12.7265625" style="14" customWidth="1"/>
    <col min="6334" max="6337" width="0" style="14" hidden="1" customWidth="1"/>
    <col min="6338" max="6339" width="13.7265625" style="14" customWidth="1"/>
    <col min="6340" max="6340" width="13.1796875" style="14" bestFit="1" customWidth="1"/>
    <col min="6341" max="6578" width="9" style="14"/>
    <col min="6579" max="6579" width="5.453125" style="14" customWidth="1"/>
    <col min="6580" max="6580" width="54.1796875" style="14" customWidth="1"/>
    <col min="6581" max="6581" width="9.7265625" style="14" customWidth="1"/>
    <col min="6582" max="6586" width="0" style="14" hidden="1" customWidth="1"/>
    <col min="6587" max="6589" width="12.7265625" style="14" customWidth="1"/>
    <col min="6590" max="6593" width="0" style="14" hidden="1" customWidth="1"/>
    <col min="6594" max="6595" width="13.7265625" style="14" customWidth="1"/>
    <col min="6596" max="6596" width="13.1796875" style="14" bestFit="1" customWidth="1"/>
    <col min="6597" max="6834" width="9" style="14"/>
    <col min="6835" max="6835" width="5.453125" style="14" customWidth="1"/>
    <col min="6836" max="6836" width="54.1796875" style="14" customWidth="1"/>
    <col min="6837" max="6837" width="9.7265625" style="14" customWidth="1"/>
    <col min="6838" max="6842" width="0" style="14" hidden="1" customWidth="1"/>
    <col min="6843" max="6845" width="12.7265625" style="14" customWidth="1"/>
    <col min="6846" max="6849" width="0" style="14" hidden="1" customWidth="1"/>
    <col min="6850" max="6851" width="13.7265625" style="14" customWidth="1"/>
    <col min="6852" max="6852" width="13.1796875" style="14" bestFit="1" customWidth="1"/>
    <col min="6853" max="7090" width="9" style="14"/>
    <col min="7091" max="7091" width="5.453125" style="14" customWidth="1"/>
    <col min="7092" max="7092" width="54.1796875" style="14" customWidth="1"/>
    <col min="7093" max="7093" width="9.7265625" style="14" customWidth="1"/>
    <col min="7094" max="7098" width="0" style="14" hidden="1" customWidth="1"/>
    <col min="7099" max="7101" width="12.7265625" style="14" customWidth="1"/>
    <col min="7102" max="7105" width="0" style="14" hidden="1" customWidth="1"/>
    <col min="7106" max="7107" width="13.7265625" style="14" customWidth="1"/>
    <col min="7108" max="7108" width="13.1796875" style="14" bestFit="1" customWidth="1"/>
    <col min="7109" max="7346" width="9" style="14"/>
    <col min="7347" max="7347" width="5.453125" style="14" customWidth="1"/>
    <col min="7348" max="7348" width="54.1796875" style="14" customWidth="1"/>
    <col min="7349" max="7349" width="9.7265625" style="14" customWidth="1"/>
    <col min="7350" max="7354" width="0" style="14" hidden="1" customWidth="1"/>
    <col min="7355" max="7357" width="12.7265625" style="14" customWidth="1"/>
    <col min="7358" max="7361" width="0" style="14" hidden="1" customWidth="1"/>
    <col min="7362" max="7363" width="13.7265625" style="14" customWidth="1"/>
    <col min="7364" max="7364" width="13.1796875" style="14" bestFit="1" customWidth="1"/>
    <col min="7365" max="7602" width="9" style="14"/>
    <col min="7603" max="7603" width="5.453125" style="14" customWidth="1"/>
    <col min="7604" max="7604" width="54.1796875" style="14" customWidth="1"/>
    <col min="7605" max="7605" width="9.7265625" style="14" customWidth="1"/>
    <col min="7606" max="7610" width="0" style="14" hidden="1" customWidth="1"/>
    <col min="7611" max="7613" width="12.7265625" style="14" customWidth="1"/>
    <col min="7614" max="7617" width="0" style="14" hidden="1" customWidth="1"/>
    <col min="7618" max="7619" width="13.7265625" style="14" customWidth="1"/>
    <col min="7620" max="7620" width="13.1796875" style="14" bestFit="1" customWidth="1"/>
    <col min="7621" max="7858" width="9" style="14"/>
    <col min="7859" max="7859" width="5.453125" style="14" customWidth="1"/>
    <col min="7860" max="7860" width="54.1796875" style="14" customWidth="1"/>
    <col min="7861" max="7861" width="9.7265625" style="14" customWidth="1"/>
    <col min="7862" max="7866" width="0" style="14" hidden="1" customWidth="1"/>
    <col min="7867" max="7869" width="12.7265625" style="14" customWidth="1"/>
    <col min="7870" max="7873" width="0" style="14" hidden="1" customWidth="1"/>
    <col min="7874" max="7875" width="13.7265625" style="14" customWidth="1"/>
    <col min="7876" max="7876" width="13.1796875" style="14" bestFit="1" customWidth="1"/>
    <col min="7877" max="8114" width="9" style="14"/>
    <col min="8115" max="8115" width="5.453125" style="14" customWidth="1"/>
    <col min="8116" max="8116" width="54.1796875" style="14" customWidth="1"/>
    <col min="8117" max="8117" width="9.7265625" style="14" customWidth="1"/>
    <col min="8118" max="8122" width="0" style="14" hidden="1" customWidth="1"/>
    <col min="8123" max="8125" width="12.7265625" style="14" customWidth="1"/>
    <col min="8126" max="8129" width="0" style="14" hidden="1" customWidth="1"/>
    <col min="8130" max="8131" width="13.7265625" style="14" customWidth="1"/>
    <col min="8132" max="8132" width="13.1796875" style="14" bestFit="1" customWidth="1"/>
    <col min="8133" max="8370" width="9" style="14"/>
    <col min="8371" max="8371" width="5.453125" style="14" customWidth="1"/>
    <col min="8372" max="8372" width="54.1796875" style="14" customWidth="1"/>
    <col min="8373" max="8373" width="9.7265625" style="14" customWidth="1"/>
    <col min="8374" max="8378" width="0" style="14" hidden="1" customWidth="1"/>
    <col min="8379" max="8381" width="12.7265625" style="14" customWidth="1"/>
    <col min="8382" max="8385" width="0" style="14" hidden="1" customWidth="1"/>
    <col min="8386" max="8387" width="13.7265625" style="14" customWidth="1"/>
    <col min="8388" max="8388" width="13.1796875" style="14" bestFit="1" customWidth="1"/>
    <col min="8389" max="8626" width="9" style="14"/>
    <col min="8627" max="8627" width="5.453125" style="14" customWidth="1"/>
    <col min="8628" max="8628" width="54.1796875" style="14" customWidth="1"/>
    <col min="8629" max="8629" width="9.7265625" style="14" customWidth="1"/>
    <col min="8630" max="8634" width="0" style="14" hidden="1" customWidth="1"/>
    <col min="8635" max="8637" width="12.7265625" style="14" customWidth="1"/>
    <col min="8638" max="8641" width="0" style="14" hidden="1" customWidth="1"/>
    <col min="8642" max="8643" width="13.7265625" style="14" customWidth="1"/>
    <col min="8644" max="8644" width="13.1796875" style="14" bestFit="1" customWidth="1"/>
    <col min="8645" max="8882" width="9" style="14"/>
    <col min="8883" max="8883" width="5.453125" style="14" customWidth="1"/>
    <col min="8884" max="8884" width="54.1796875" style="14" customWidth="1"/>
    <col min="8885" max="8885" width="9.7265625" style="14" customWidth="1"/>
    <col min="8886" max="8890" width="0" style="14" hidden="1" customWidth="1"/>
    <col min="8891" max="8893" width="12.7265625" style="14" customWidth="1"/>
    <col min="8894" max="8897" width="0" style="14" hidden="1" customWidth="1"/>
    <col min="8898" max="8899" width="13.7265625" style="14" customWidth="1"/>
    <col min="8900" max="8900" width="13.1796875" style="14" bestFit="1" customWidth="1"/>
    <col min="8901" max="9138" width="9" style="14"/>
    <col min="9139" max="9139" width="5.453125" style="14" customWidth="1"/>
    <col min="9140" max="9140" width="54.1796875" style="14" customWidth="1"/>
    <col min="9141" max="9141" width="9.7265625" style="14" customWidth="1"/>
    <col min="9142" max="9146" width="0" style="14" hidden="1" customWidth="1"/>
    <col min="9147" max="9149" width="12.7265625" style="14" customWidth="1"/>
    <col min="9150" max="9153" width="0" style="14" hidden="1" customWidth="1"/>
    <col min="9154" max="9155" width="13.7265625" style="14" customWidth="1"/>
    <col min="9156" max="9156" width="13.1796875" style="14" bestFit="1" customWidth="1"/>
    <col min="9157" max="9394" width="9" style="14"/>
    <col min="9395" max="9395" width="5.453125" style="14" customWidth="1"/>
    <col min="9396" max="9396" width="54.1796875" style="14" customWidth="1"/>
    <col min="9397" max="9397" width="9.7265625" style="14" customWidth="1"/>
    <col min="9398" max="9402" width="0" style="14" hidden="1" customWidth="1"/>
    <col min="9403" max="9405" width="12.7265625" style="14" customWidth="1"/>
    <col min="9406" max="9409" width="0" style="14" hidden="1" customWidth="1"/>
    <col min="9410" max="9411" width="13.7265625" style="14" customWidth="1"/>
    <col min="9412" max="9412" width="13.1796875" style="14" bestFit="1" customWidth="1"/>
    <col min="9413" max="9650" width="9" style="14"/>
    <col min="9651" max="9651" width="5.453125" style="14" customWidth="1"/>
    <col min="9652" max="9652" width="54.1796875" style="14" customWidth="1"/>
    <col min="9653" max="9653" width="9.7265625" style="14" customWidth="1"/>
    <col min="9654" max="9658" width="0" style="14" hidden="1" customWidth="1"/>
    <col min="9659" max="9661" width="12.7265625" style="14" customWidth="1"/>
    <col min="9662" max="9665" width="0" style="14" hidden="1" customWidth="1"/>
    <col min="9666" max="9667" width="13.7265625" style="14" customWidth="1"/>
    <col min="9668" max="9668" width="13.1796875" style="14" bestFit="1" customWidth="1"/>
    <col min="9669" max="9906" width="9" style="14"/>
    <col min="9907" max="9907" width="5.453125" style="14" customWidth="1"/>
    <col min="9908" max="9908" width="54.1796875" style="14" customWidth="1"/>
    <col min="9909" max="9909" width="9.7265625" style="14" customWidth="1"/>
    <col min="9910" max="9914" width="0" style="14" hidden="1" customWidth="1"/>
    <col min="9915" max="9917" width="12.7265625" style="14" customWidth="1"/>
    <col min="9918" max="9921" width="0" style="14" hidden="1" customWidth="1"/>
    <col min="9922" max="9923" width="13.7265625" style="14" customWidth="1"/>
    <col min="9924" max="9924" width="13.1796875" style="14" bestFit="1" customWidth="1"/>
    <col min="9925" max="10162" width="9" style="14"/>
    <col min="10163" max="10163" width="5.453125" style="14" customWidth="1"/>
    <col min="10164" max="10164" width="54.1796875" style="14" customWidth="1"/>
    <col min="10165" max="10165" width="9.7265625" style="14" customWidth="1"/>
    <col min="10166" max="10170" width="0" style="14" hidden="1" customWidth="1"/>
    <col min="10171" max="10173" width="12.7265625" style="14" customWidth="1"/>
    <col min="10174" max="10177" width="0" style="14" hidden="1" customWidth="1"/>
    <col min="10178" max="10179" width="13.7265625" style="14" customWidth="1"/>
    <col min="10180" max="10180" width="13.1796875" style="14" bestFit="1" customWidth="1"/>
    <col min="10181" max="10418" width="9" style="14"/>
    <col min="10419" max="10419" width="5.453125" style="14" customWidth="1"/>
    <col min="10420" max="10420" width="54.1796875" style="14" customWidth="1"/>
    <col min="10421" max="10421" width="9.7265625" style="14" customWidth="1"/>
    <col min="10422" max="10426" width="0" style="14" hidden="1" customWidth="1"/>
    <col min="10427" max="10429" width="12.7265625" style="14" customWidth="1"/>
    <col min="10430" max="10433" width="0" style="14" hidden="1" customWidth="1"/>
    <col min="10434" max="10435" width="13.7265625" style="14" customWidth="1"/>
    <col min="10436" max="10436" width="13.1796875" style="14" bestFit="1" customWidth="1"/>
    <col min="10437" max="10674" width="9" style="14"/>
    <col min="10675" max="10675" width="5.453125" style="14" customWidth="1"/>
    <col min="10676" max="10676" width="54.1796875" style="14" customWidth="1"/>
    <col min="10677" max="10677" width="9.7265625" style="14" customWidth="1"/>
    <col min="10678" max="10682" width="0" style="14" hidden="1" customWidth="1"/>
    <col min="10683" max="10685" width="12.7265625" style="14" customWidth="1"/>
    <col min="10686" max="10689" width="0" style="14" hidden="1" customWidth="1"/>
    <col min="10690" max="10691" width="13.7265625" style="14" customWidth="1"/>
    <col min="10692" max="10692" width="13.1796875" style="14" bestFit="1" customWidth="1"/>
    <col min="10693" max="10930" width="9" style="14"/>
    <col min="10931" max="10931" width="5.453125" style="14" customWidth="1"/>
    <col min="10932" max="10932" width="54.1796875" style="14" customWidth="1"/>
    <col min="10933" max="10933" width="9.7265625" style="14" customWidth="1"/>
    <col min="10934" max="10938" width="0" style="14" hidden="1" customWidth="1"/>
    <col min="10939" max="10941" width="12.7265625" style="14" customWidth="1"/>
    <col min="10942" max="10945" width="0" style="14" hidden="1" customWidth="1"/>
    <col min="10946" max="10947" width="13.7265625" style="14" customWidth="1"/>
    <col min="10948" max="10948" width="13.1796875" style="14" bestFit="1" customWidth="1"/>
    <col min="10949" max="11186" width="9" style="14"/>
    <col min="11187" max="11187" width="5.453125" style="14" customWidth="1"/>
    <col min="11188" max="11188" width="54.1796875" style="14" customWidth="1"/>
    <col min="11189" max="11189" width="9.7265625" style="14" customWidth="1"/>
    <col min="11190" max="11194" width="0" style="14" hidden="1" customWidth="1"/>
    <col min="11195" max="11197" width="12.7265625" style="14" customWidth="1"/>
    <col min="11198" max="11201" width="0" style="14" hidden="1" customWidth="1"/>
    <col min="11202" max="11203" width="13.7265625" style="14" customWidth="1"/>
    <col min="11204" max="11204" width="13.1796875" style="14" bestFit="1" customWidth="1"/>
    <col min="11205" max="11442" width="9" style="14"/>
    <col min="11443" max="11443" width="5.453125" style="14" customWidth="1"/>
    <col min="11444" max="11444" width="54.1796875" style="14" customWidth="1"/>
    <col min="11445" max="11445" width="9.7265625" style="14" customWidth="1"/>
    <col min="11446" max="11450" width="0" style="14" hidden="1" customWidth="1"/>
    <col min="11451" max="11453" width="12.7265625" style="14" customWidth="1"/>
    <col min="11454" max="11457" width="0" style="14" hidden="1" customWidth="1"/>
    <col min="11458" max="11459" width="13.7265625" style="14" customWidth="1"/>
    <col min="11460" max="11460" width="13.1796875" style="14" bestFit="1" customWidth="1"/>
    <col min="11461" max="11698" width="9" style="14"/>
    <col min="11699" max="11699" width="5.453125" style="14" customWidth="1"/>
    <col min="11700" max="11700" width="54.1796875" style="14" customWidth="1"/>
    <col min="11701" max="11701" width="9.7265625" style="14" customWidth="1"/>
    <col min="11702" max="11706" width="0" style="14" hidden="1" customWidth="1"/>
    <col min="11707" max="11709" width="12.7265625" style="14" customWidth="1"/>
    <col min="11710" max="11713" width="0" style="14" hidden="1" customWidth="1"/>
    <col min="11714" max="11715" width="13.7265625" style="14" customWidth="1"/>
    <col min="11716" max="11716" width="13.1796875" style="14" bestFit="1" customWidth="1"/>
    <col min="11717" max="11954" width="9" style="14"/>
    <col min="11955" max="11955" width="5.453125" style="14" customWidth="1"/>
    <col min="11956" max="11956" width="54.1796875" style="14" customWidth="1"/>
    <col min="11957" max="11957" width="9.7265625" style="14" customWidth="1"/>
    <col min="11958" max="11962" width="0" style="14" hidden="1" customWidth="1"/>
    <col min="11963" max="11965" width="12.7265625" style="14" customWidth="1"/>
    <col min="11966" max="11969" width="0" style="14" hidden="1" customWidth="1"/>
    <col min="11970" max="11971" width="13.7265625" style="14" customWidth="1"/>
    <col min="11972" max="11972" width="13.1796875" style="14" bestFit="1" customWidth="1"/>
    <col min="11973" max="12210" width="9" style="14"/>
    <col min="12211" max="12211" width="5.453125" style="14" customWidth="1"/>
    <col min="12212" max="12212" width="54.1796875" style="14" customWidth="1"/>
    <col min="12213" max="12213" width="9.7265625" style="14" customWidth="1"/>
    <col min="12214" max="12218" width="0" style="14" hidden="1" customWidth="1"/>
    <col min="12219" max="12221" width="12.7265625" style="14" customWidth="1"/>
    <col min="12222" max="12225" width="0" style="14" hidden="1" customWidth="1"/>
    <col min="12226" max="12227" width="13.7265625" style="14" customWidth="1"/>
    <col min="12228" max="12228" width="13.1796875" style="14" bestFit="1" customWidth="1"/>
    <col min="12229" max="12466" width="9" style="14"/>
    <col min="12467" max="12467" width="5.453125" style="14" customWidth="1"/>
    <col min="12468" max="12468" width="54.1796875" style="14" customWidth="1"/>
    <col min="12469" max="12469" width="9.7265625" style="14" customWidth="1"/>
    <col min="12470" max="12474" width="0" style="14" hidden="1" customWidth="1"/>
    <col min="12475" max="12477" width="12.7265625" style="14" customWidth="1"/>
    <col min="12478" max="12481" width="0" style="14" hidden="1" customWidth="1"/>
    <col min="12482" max="12483" width="13.7265625" style="14" customWidth="1"/>
    <col min="12484" max="12484" width="13.1796875" style="14" bestFit="1" customWidth="1"/>
    <col min="12485" max="12722" width="9" style="14"/>
    <col min="12723" max="12723" width="5.453125" style="14" customWidth="1"/>
    <col min="12724" max="12724" width="54.1796875" style="14" customWidth="1"/>
    <col min="12725" max="12725" width="9.7265625" style="14" customWidth="1"/>
    <col min="12726" max="12730" width="0" style="14" hidden="1" customWidth="1"/>
    <col min="12731" max="12733" width="12.7265625" style="14" customWidth="1"/>
    <col min="12734" max="12737" width="0" style="14" hidden="1" customWidth="1"/>
    <col min="12738" max="12739" width="13.7265625" style="14" customWidth="1"/>
    <col min="12740" max="12740" width="13.1796875" style="14" bestFit="1" customWidth="1"/>
    <col min="12741" max="12978" width="9" style="14"/>
    <col min="12979" max="12979" width="5.453125" style="14" customWidth="1"/>
    <col min="12980" max="12980" width="54.1796875" style="14" customWidth="1"/>
    <col min="12981" max="12981" width="9.7265625" style="14" customWidth="1"/>
    <col min="12982" max="12986" width="0" style="14" hidden="1" customWidth="1"/>
    <col min="12987" max="12989" width="12.7265625" style="14" customWidth="1"/>
    <col min="12990" max="12993" width="0" style="14" hidden="1" customWidth="1"/>
    <col min="12994" max="12995" width="13.7265625" style="14" customWidth="1"/>
    <col min="12996" max="12996" width="13.1796875" style="14" bestFit="1" customWidth="1"/>
    <col min="12997" max="13234" width="9" style="14"/>
    <col min="13235" max="13235" width="5.453125" style="14" customWidth="1"/>
    <col min="13236" max="13236" width="54.1796875" style="14" customWidth="1"/>
    <col min="13237" max="13237" width="9.7265625" style="14" customWidth="1"/>
    <col min="13238" max="13242" width="0" style="14" hidden="1" customWidth="1"/>
    <col min="13243" max="13245" width="12.7265625" style="14" customWidth="1"/>
    <col min="13246" max="13249" width="0" style="14" hidden="1" customWidth="1"/>
    <col min="13250" max="13251" width="13.7265625" style="14" customWidth="1"/>
    <col min="13252" max="13252" width="13.1796875" style="14" bestFit="1" customWidth="1"/>
    <col min="13253" max="13490" width="9" style="14"/>
    <col min="13491" max="13491" width="5.453125" style="14" customWidth="1"/>
    <col min="13492" max="13492" width="54.1796875" style="14" customWidth="1"/>
    <col min="13493" max="13493" width="9.7265625" style="14" customWidth="1"/>
    <col min="13494" max="13498" width="0" style="14" hidden="1" customWidth="1"/>
    <col min="13499" max="13501" width="12.7265625" style="14" customWidth="1"/>
    <col min="13502" max="13505" width="0" style="14" hidden="1" customWidth="1"/>
    <col min="13506" max="13507" width="13.7265625" style="14" customWidth="1"/>
    <col min="13508" max="13508" width="13.1796875" style="14" bestFit="1" customWidth="1"/>
    <col min="13509" max="13746" width="9" style="14"/>
    <col min="13747" max="13747" width="5.453125" style="14" customWidth="1"/>
    <col min="13748" max="13748" width="54.1796875" style="14" customWidth="1"/>
    <col min="13749" max="13749" width="9.7265625" style="14" customWidth="1"/>
    <col min="13750" max="13754" width="0" style="14" hidden="1" customWidth="1"/>
    <col min="13755" max="13757" width="12.7265625" style="14" customWidth="1"/>
    <col min="13758" max="13761" width="0" style="14" hidden="1" customWidth="1"/>
    <col min="13762" max="13763" width="13.7265625" style="14" customWidth="1"/>
    <col min="13764" max="13764" width="13.1796875" style="14" bestFit="1" customWidth="1"/>
    <col min="13765" max="14002" width="9" style="14"/>
    <col min="14003" max="14003" width="5.453125" style="14" customWidth="1"/>
    <col min="14004" max="14004" width="54.1796875" style="14" customWidth="1"/>
    <col min="14005" max="14005" width="9.7265625" style="14" customWidth="1"/>
    <col min="14006" max="14010" width="0" style="14" hidden="1" customWidth="1"/>
    <col min="14011" max="14013" width="12.7265625" style="14" customWidth="1"/>
    <col min="14014" max="14017" width="0" style="14" hidden="1" customWidth="1"/>
    <col min="14018" max="14019" width="13.7265625" style="14" customWidth="1"/>
    <col min="14020" max="14020" width="13.1796875" style="14" bestFit="1" customWidth="1"/>
    <col min="14021" max="14258" width="9" style="14"/>
    <col min="14259" max="14259" width="5.453125" style="14" customWidth="1"/>
    <col min="14260" max="14260" width="54.1796875" style="14" customWidth="1"/>
    <col min="14261" max="14261" width="9.7265625" style="14" customWidth="1"/>
    <col min="14262" max="14266" width="0" style="14" hidden="1" customWidth="1"/>
    <col min="14267" max="14269" width="12.7265625" style="14" customWidth="1"/>
    <col min="14270" max="14273" width="0" style="14" hidden="1" customWidth="1"/>
    <col min="14274" max="14275" width="13.7265625" style="14" customWidth="1"/>
    <col min="14276" max="14276" width="13.1796875" style="14" bestFit="1" customWidth="1"/>
    <col min="14277" max="14514" width="9" style="14"/>
    <col min="14515" max="14515" width="5.453125" style="14" customWidth="1"/>
    <col min="14516" max="14516" width="54.1796875" style="14" customWidth="1"/>
    <col min="14517" max="14517" width="9.7265625" style="14" customWidth="1"/>
    <col min="14518" max="14522" width="0" style="14" hidden="1" customWidth="1"/>
    <col min="14523" max="14525" width="12.7265625" style="14" customWidth="1"/>
    <col min="14526" max="14529" width="0" style="14" hidden="1" customWidth="1"/>
    <col min="14530" max="14531" width="13.7265625" style="14" customWidth="1"/>
    <col min="14532" max="14532" width="13.1796875" style="14" bestFit="1" customWidth="1"/>
    <col min="14533" max="14770" width="9" style="14"/>
    <col min="14771" max="14771" width="5.453125" style="14" customWidth="1"/>
    <col min="14772" max="14772" width="54.1796875" style="14" customWidth="1"/>
    <col min="14773" max="14773" width="9.7265625" style="14" customWidth="1"/>
    <col min="14774" max="14778" width="0" style="14" hidden="1" customWidth="1"/>
    <col min="14779" max="14781" width="12.7265625" style="14" customWidth="1"/>
    <col min="14782" max="14785" width="0" style="14" hidden="1" customWidth="1"/>
    <col min="14786" max="14787" width="13.7265625" style="14" customWidth="1"/>
    <col min="14788" max="14788" width="13.1796875" style="14" bestFit="1" customWidth="1"/>
    <col min="14789" max="15026" width="9" style="14"/>
    <col min="15027" max="15027" width="5.453125" style="14" customWidth="1"/>
    <col min="15028" max="15028" width="54.1796875" style="14" customWidth="1"/>
    <col min="15029" max="15029" width="9.7265625" style="14" customWidth="1"/>
    <col min="15030" max="15034" width="0" style="14" hidden="1" customWidth="1"/>
    <col min="15035" max="15037" width="12.7265625" style="14" customWidth="1"/>
    <col min="15038" max="15041" width="0" style="14" hidden="1" customWidth="1"/>
    <col min="15042" max="15043" width="13.7265625" style="14" customWidth="1"/>
    <col min="15044" max="15044" width="13.1796875" style="14" bestFit="1" customWidth="1"/>
    <col min="15045" max="15282" width="9" style="14"/>
    <col min="15283" max="15283" width="5.453125" style="14" customWidth="1"/>
    <col min="15284" max="15284" width="54.1796875" style="14" customWidth="1"/>
    <col min="15285" max="15285" width="9.7265625" style="14" customWidth="1"/>
    <col min="15286" max="15290" width="0" style="14" hidden="1" customWidth="1"/>
    <col min="15291" max="15293" width="12.7265625" style="14" customWidth="1"/>
    <col min="15294" max="15297" width="0" style="14" hidden="1" customWidth="1"/>
    <col min="15298" max="15299" width="13.7265625" style="14" customWidth="1"/>
    <col min="15300" max="15300" width="13.1796875" style="14" bestFit="1" customWidth="1"/>
    <col min="15301" max="15538" width="9" style="14"/>
    <col min="15539" max="15539" width="5.453125" style="14" customWidth="1"/>
    <col min="15540" max="15540" width="54.1796875" style="14" customWidth="1"/>
    <col min="15541" max="15541" width="9.7265625" style="14" customWidth="1"/>
    <col min="15542" max="15546" width="0" style="14" hidden="1" customWidth="1"/>
    <col min="15547" max="15549" width="12.7265625" style="14" customWidth="1"/>
    <col min="15550" max="15553" width="0" style="14" hidden="1" customWidth="1"/>
    <col min="15554" max="15555" width="13.7265625" style="14" customWidth="1"/>
    <col min="15556" max="15556" width="13.1796875" style="14" bestFit="1" customWidth="1"/>
    <col min="15557" max="15794" width="9" style="14"/>
    <col min="15795" max="15795" width="5.453125" style="14" customWidth="1"/>
    <col min="15796" max="15796" width="54.1796875" style="14" customWidth="1"/>
    <col min="15797" max="15797" width="9.7265625" style="14" customWidth="1"/>
    <col min="15798" max="15802" width="0" style="14" hidden="1" customWidth="1"/>
    <col min="15803" max="15805" width="12.7265625" style="14" customWidth="1"/>
    <col min="15806" max="15809" width="0" style="14" hidden="1" customWidth="1"/>
    <col min="15810" max="15811" width="13.7265625" style="14" customWidth="1"/>
    <col min="15812" max="15812" width="13.1796875" style="14" bestFit="1" customWidth="1"/>
    <col min="15813" max="16050" width="9" style="14"/>
    <col min="16051" max="16051" width="5.453125" style="14" customWidth="1"/>
    <col min="16052" max="16052" width="54.1796875" style="14" customWidth="1"/>
    <col min="16053" max="16053" width="9.7265625" style="14" customWidth="1"/>
    <col min="16054" max="16058" width="0" style="14" hidden="1" customWidth="1"/>
    <col min="16059" max="16061" width="12.7265625" style="14" customWidth="1"/>
    <col min="16062" max="16065" width="0" style="14" hidden="1" customWidth="1"/>
    <col min="16066" max="16067" width="13.7265625" style="14" customWidth="1"/>
    <col min="16068" max="16068" width="13.1796875" style="14" bestFit="1" customWidth="1"/>
    <col min="16069" max="16384" width="9" style="14"/>
  </cols>
  <sheetData>
    <row r="1" spans="1:16" x14ac:dyDescent="0.35">
      <c r="E1" s="150" t="s">
        <v>327</v>
      </c>
      <c r="F1" s="150"/>
      <c r="G1" s="150"/>
      <c r="H1" s="150"/>
      <c r="I1" s="125"/>
      <c r="J1" s="125"/>
      <c r="K1" s="125"/>
    </row>
    <row r="2" spans="1:16" ht="57.75" customHeight="1" x14ac:dyDescent="0.35">
      <c r="A2" s="151" t="s">
        <v>400</v>
      </c>
      <c r="B2" s="151"/>
      <c r="C2" s="151"/>
      <c r="D2" s="151"/>
      <c r="E2" s="151"/>
      <c r="F2" s="151"/>
      <c r="G2" s="151"/>
      <c r="H2" s="151"/>
      <c r="I2" s="126"/>
      <c r="J2" s="126"/>
      <c r="K2" s="126"/>
      <c r="L2" s="19"/>
      <c r="M2" s="19"/>
      <c r="N2" s="19"/>
      <c r="O2" s="19"/>
      <c r="P2" s="19"/>
    </row>
    <row r="3" spans="1:16" s="6" customFormat="1" ht="18.75" customHeight="1" x14ac:dyDescent="0.35">
      <c r="A3" s="141" t="str">
        <f>'02 NLN, chan nuoi thu y...(PKT)'!A3:G3</f>
        <v>(Kèm theo báo cáo số      /BC-UBND ngày   6/2026 của UBND xã Lùng Phình)</v>
      </c>
      <c r="B3" s="141"/>
      <c r="C3" s="141"/>
      <c r="D3" s="141"/>
      <c r="E3" s="141"/>
      <c r="F3" s="141"/>
      <c r="G3" s="141"/>
      <c r="H3" s="141"/>
      <c r="I3" s="127"/>
      <c r="J3" s="127"/>
      <c r="K3" s="127"/>
      <c r="L3" s="20"/>
      <c r="M3" s="20"/>
      <c r="N3" s="20"/>
      <c r="O3" s="20"/>
      <c r="P3" s="20"/>
    </row>
    <row r="4" spans="1:16" s="6" customFormat="1" ht="9" customHeight="1" x14ac:dyDescent="0.35">
      <c r="A4" s="21"/>
      <c r="B4" s="22"/>
      <c r="C4" s="23"/>
      <c r="D4" s="29"/>
      <c r="E4" s="30"/>
      <c r="F4" s="30"/>
      <c r="G4" s="128"/>
      <c r="H4" s="129"/>
      <c r="I4" s="130"/>
      <c r="J4" s="130"/>
      <c r="K4" s="130"/>
    </row>
    <row r="5" spans="1:16" s="13" customFormat="1" x14ac:dyDescent="0.35">
      <c r="A5" s="174" t="s">
        <v>0</v>
      </c>
      <c r="B5" s="227" t="s">
        <v>1</v>
      </c>
      <c r="C5" s="176" t="s">
        <v>2</v>
      </c>
      <c r="D5" s="177" t="s">
        <v>160</v>
      </c>
      <c r="E5" s="177"/>
      <c r="F5" s="178" t="s">
        <v>399</v>
      </c>
      <c r="G5" s="228" t="s">
        <v>410</v>
      </c>
      <c r="H5" s="228" t="s">
        <v>411</v>
      </c>
      <c r="I5" s="229" t="s">
        <v>409</v>
      </c>
      <c r="J5" s="228" t="s">
        <v>410</v>
      </c>
      <c r="K5" s="228" t="s">
        <v>412</v>
      </c>
      <c r="L5" s="180" t="s">
        <v>3</v>
      </c>
    </row>
    <row r="6" spans="1:16" s="121" customFormat="1" ht="48.75" customHeight="1" x14ac:dyDescent="0.35">
      <c r="A6" s="174"/>
      <c r="B6" s="227"/>
      <c r="C6" s="176"/>
      <c r="D6" s="230" t="s">
        <v>185</v>
      </c>
      <c r="E6" s="231" t="s">
        <v>4</v>
      </c>
      <c r="F6" s="184"/>
      <c r="G6" s="232"/>
      <c r="H6" s="232"/>
      <c r="I6" s="233"/>
      <c r="J6" s="232"/>
      <c r="K6" s="232"/>
      <c r="L6" s="186"/>
    </row>
    <row r="7" spans="1:16" s="134" customFormat="1" ht="26" x14ac:dyDescent="0.35">
      <c r="A7" s="187">
        <v>1</v>
      </c>
      <c r="B7" s="187">
        <v>2</v>
      </c>
      <c r="C7" s="187">
        <v>3</v>
      </c>
      <c r="D7" s="188">
        <v>4</v>
      </c>
      <c r="E7" s="187">
        <v>5</v>
      </c>
      <c r="F7" s="189">
        <v>6</v>
      </c>
      <c r="G7" s="234" t="s">
        <v>413</v>
      </c>
      <c r="H7" s="234" t="s">
        <v>414</v>
      </c>
      <c r="I7" s="235">
        <v>9</v>
      </c>
      <c r="J7" s="234" t="s">
        <v>415</v>
      </c>
      <c r="K7" s="234" t="s">
        <v>416</v>
      </c>
      <c r="L7" s="191"/>
    </row>
    <row r="8" spans="1:16" s="122" customFormat="1" ht="20.25" customHeight="1" x14ac:dyDescent="0.35">
      <c r="A8" s="236" t="s">
        <v>330</v>
      </c>
      <c r="B8" s="237" t="s">
        <v>35</v>
      </c>
      <c r="C8" s="238"/>
      <c r="D8" s="239"/>
      <c r="E8" s="220"/>
      <c r="F8" s="220"/>
      <c r="G8" s="240"/>
      <c r="H8" s="241"/>
      <c r="I8" s="242"/>
      <c r="J8" s="242"/>
      <c r="K8" s="242"/>
      <c r="L8" s="243"/>
    </row>
    <row r="9" spans="1:16" s="123" customFormat="1" ht="20.25" customHeight="1" x14ac:dyDescent="0.35">
      <c r="A9" s="244">
        <v>1</v>
      </c>
      <c r="B9" s="211" t="s">
        <v>36</v>
      </c>
      <c r="C9" s="212" t="s">
        <v>37</v>
      </c>
      <c r="D9" s="219"/>
      <c r="E9" s="245">
        <v>0.84</v>
      </c>
      <c r="F9" s="246">
        <v>1.6</v>
      </c>
      <c r="G9" s="247"/>
      <c r="H9" s="241">
        <f>F9/E9*100</f>
        <v>190.47619047619048</v>
      </c>
      <c r="I9" s="248">
        <v>1.6</v>
      </c>
      <c r="J9" s="242"/>
      <c r="K9" s="242">
        <f>I9/E9*100</f>
        <v>190.47619047619048</v>
      </c>
      <c r="L9" s="224"/>
    </row>
    <row r="10" spans="1:16" s="123" customFormat="1" ht="20.25" customHeight="1" x14ac:dyDescent="0.35">
      <c r="A10" s="244">
        <v>2</v>
      </c>
      <c r="B10" s="211" t="s">
        <v>38</v>
      </c>
      <c r="C10" s="212" t="s">
        <v>39</v>
      </c>
      <c r="D10" s="219"/>
      <c r="E10" s="245">
        <v>8.44</v>
      </c>
      <c r="F10" s="246">
        <v>8.44</v>
      </c>
      <c r="G10" s="247">
        <v>8.3000000000000007</v>
      </c>
      <c r="H10" s="241">
        <f t="shared" ref="H10:H73" si="0">F10/E10*100</f>
        <v>100</v>
      </c>
      <c r="I10" s="249">
        <v>8.44</v>
      </c>
      <c r="J10" s="242"/>
      <c r="K10" s="242">
        <f t="shared" ref="K10:K73" si="1">I10/E10*100</f>
        <v>100</v>
      </c>
      <c r="L10" s="224"/>
    </row>
    <row r="11" spans="1:16" s="123" customFormat="1" ht="36" customHeight="1" x14ac:dyDescent="0.35">
      <c r="A11" s="244">
        <v>3</v>
      </c>
      <c r="B11" s="71" t="s">
        <v>163</v>
      </c>
      <c r="C11" s="213" t="s">
        <v>5</v>
      </c>
      <c r="D11" s="245">
        <v>100</v>
      </c>
      <c r="E11" s="245">
        <v>100</v>
      </c>
      <c r="F11" s="246">
        <v>100</v>
      </c>
      <c r="G11" s="247"/>
      <c r="H11" s="241"/>
      <c r="I11" s="242">
        <v>100</v>
      </c>
      <c r="J11" s="242">
        <f t="shared" ref="J11:J73" si="2">I11/D11*100</f>
        <v>100</v>
      </c>
      <c r="K11" s="242">
        <f t="shared" si="1"/>
        <v>100</v>
      </c>
      <c r="L11" s="197" t="s">
        <v>417</v>
      </c>
    </row>
    <row r="12" spans="1:16" s="123" customFormat="1" ht="27.75" customHeight="1" x14ac:dyDescent="0.35">
      <c r="A12" s="244">
        <v>4</v>
      </c>
      <c r="B12" s="250" t="s">
        <v>290</v>
      </c>
      <c r="C12" s="195" t="s">
        <v>5</v>
      </c>
      <c r="D12" s="245">
        <v>22.95</v>
      </c>
      <c r="E12" s="245">
        <v>22.95</v>
      </c>
      <c r="F12" s="246">
        <v>23.95</v>
      </c>
      <c r="G12" s="247">
        <f t="shared" ref="G12:G73" si="3">F12/D12*100</f>
        <v>104.35729847494552</v>
      </c>
      <c r="H12" s="241">
        <f t="shared" si="0"/>
        <v>104.35729847494552</v>
      </c>
      <c r="I12" s="242">
        <v>23.95</v>
      </c>
      <c r="J12" s="242">
        <f t="shared" si="2"/>
        <v>104.35729847494552</v>
      </c>
      <c r="K12" s="242">
        <f t="shared" si="1"/>
        <v>104.35729847494552</v>
      </c>
      <c r="L12" s="224"/>
    </row>
    <row r="13" spans="1:16" s="123" customFormat="1" ht="27.75" customHeight="1" x14ac:dyDescent="0.35">
      <c r="A13" s="244">
        <v>5</v>
      </c>
      <c r="B13" s="250" t="s">
        <v>291</v>
      </c>
      <c r="C13" s="195" t="s">
        <v>5</v>
      </c>
      <c r="D13" s="245">
        <v>14.48</v>
      </c>
      <c r="E13" s="245">
        <v>14.48</v>
      </c>
      <c r="F13" s="246">
        <v>15.18</v>
      </c>
      <c r="G13" s="247">
        <f t="shared" si="3"/>
        <v>104.8342541436464</v>
      </c>
      <c r="H13" s="241">
        <f t="shared" si="0"/>
        <v>104.8342541436464</v>
      </c>
      <c r="I13" s="251">
        <v>14.48</v>
      </c>
      <c r="J13" s="242">
        <f t="shared" si="2"/>
        <v>100</v>
      </c>
      <c r="K13" s="242">
        <f t="shared" si="1"/>
        <v>100</v>
      </c>
      <c r="L13" s="224"/>
    </row>
    <row r="14" spans="1:16" s="123" customFormat="1" ht="20.25" customHeight="1" x14ac:dyDescent="0.35">
      <c r="A14" s="244">
        <v>6</v>
      </c>
      <c r="B14" s="252" t="s">
        <v>40</v>
      </c>
      <c r="C14" s="212" t="s">
        <v>5</v>
      </c>
      <c r="D14" s="222" t="s">
        <v>292</v>
      </c>
      <c r="E14" s="222" t="s">
        <v>292</v>
      </c>
      <c r="F14" s="253">
        <v>95</v>
      </c>
      <c r="G14" s="247">
        <f>F14/91*100</f>
        <v>104.39560439560441</v>
      </c>
      <c r="H14" s="241">
        <f>F14/91*100</f>
        <v>104.39560439560441</v>
      </c>
      <c r="I14" s="242">
        <v>91</v>
      </c>
      <c r="J14" s="242">
        <f>I14/91*100</f>
        <v>100</v>
      </c>
      <c r="K14" s="242">
        <f>I14/91*100</f>
        <v>100</v>
      </c>
      <c r="L14" s="224"/>
      <c r="O14" s="123" t="s">
        <v>42</v>
      </c>
    </row>
    <row r="15" spans="1:16" s="123" customFormat="1" ht="29.25" customHeight="1" x14ac:dyDescent="0.35">
      <c r="A15" s="244">
        <v>7</v>
      </c>
      <c r="B15" s="252" t="s">
        <v>43</v>
      </c>
      <c r="C15" s="212" t="s">
        <v>5</v>
      </c>
      <c r="D15" s="222">
        <v>91.5</v>
      </c>
      <c r="E15" s="222">
        <v>91.5</v>
      </c>
      <c r="F15" s="253">
        <v>96.5</v>
      </c>
      <c r="G15" s="247">
        <f t="shared" si="3"/>
        <v>105.46448087431695</v>
      </c>
      <c r="H15" s="241">
        <f t="shared" si="0"/>
        <v>105.46448087431695</v>
      </c>
      <c r="I15" s="242">
        <v>96</v>
      </c>
      <c r="J15" s="242">
        <f t="shared" si="2"/>
        <v>104.91803278688525</v>
      </c>
      <c r="K15" s="242">
        <f t="shared" si="1"/>
        <v>104.91803278688525</v>
      </c>
      <c r="L15" s="224"/>
    </row>
    <row r="16" spans="1:16" s="123" customFormat="1" ht="20.25" customHeight="1" x14ac:dyDescent="0.35">
      <c r="A16" s="244">
        <v>8</v>
      </c>
      <c r="B16" s="198" t="s">
        <v>44</v>
      </c>
      <c r="C16" s="195" t="s">
        <v>5</v>
      </c>
      <c r="D16" s="254">
        <v>99</v>
      </c>
      <c r="E16" s="254">
        <v>99</v>
      </c>
      <c r="F16" s="255">
        <v>98.35</v>
      </c>
      <c r="G16" s="247">
        <f t="shared" si="3"/>
        <v>99.343434343434339</v>
      </c>
      <c r="H16" s="241">
        <f t="shared" si="0"/>
        <v>99.343434343434339</v>
      </c>
      <c r="I16" s="242">
        <v>99</v>
      </c>
      <c r="J16" s="242">
        <f t="shared" si="2"/>
        <v>100</v>
      </c>
      <c r="K16" s="242">
        <f t="shared" si="1"/>
        <v>100</v>
      </c>
      <c r="L16" s="224"/>
    </row>
    <row r="17" spans="1:12" s="122" customFormat="1" ht="20.25" customHeight="1" x14ac:dyDescent="0.35">
      <c r="A17" s="256" t="s">
        <v>9</v>
      </c>
      <c r="B17" s="237" t="s">
        <v>45</v>
      </c>
      <c r="C17" s="257"/>
      <c r="D17" s="182"/>
      <c r="E17" s="254"/>
      <c r="F17" s="258"/>
      <c r="G17" s="247"/>
      <c r="H17" s="241"/>
      <c r="I17" s="259"/>
      <c r="J17" s="242"/>
      <c r="K17" s="242"/>
      <c r="L17" s="243"/>
    </row>
    <row r="18" spans="1:12" s="122" customFormat="1" ht="34.5" customHeight="1" x14ac:dyDescent="0.35">
      <c r="A18" s="256" t="s">
        <v>10</v>
      </c>
      <c r="B18" s="260" t="s">
        <v>186</v>
      </c>
      <c r="C18" s="257"/>
      <c r="D18" s="182"/>
      <c r="E18" s="254"/>
      <c r="F18" s="258"/>
      <c r="G18" s="247"/>
      <c r="H18" s="241"/>
      <c r="I18" s="259"/>
      <c r="J18" s="242"/>
      <c r="K18" s="242"/>
      <c r="L18" s="243"/>
    </row>
    <row r="19" spans="1:12" s="123" customFormat="1" ht="21.75" customHeight="1" x14ac:dyDescent="0.35">
      <c r="A19" s="256">
        <v>1</v>
      </c>
      <c r="B19" s="237" t="s">
        <v>46</v>
      </c>
      <c r="C19" s="257"/>
      <c r="D19" s="220"/>
      <c r="E19" s="254"/>
      <c r="F19" s="258"/>
      <c r="G19" s="247"/>
      <c r="H19" s="241"/>
      <c r="I19" s="242"/>
      <c r="J19" s="242"/>
      <c r="K19" s="242"/>
      <c r="L19" s="224"/>
    </row>
    <row r="20" spans="1:12" s="123" customFormat="1" ht="21.75" customHeight="1" x14ac:dyDescent="0.35">
      <c r="A20" s="261" t="s">
        <v>23</v>
      </c>
      <c r="B20" s="71" t="s">
        <v>164</v>
      </c>
      <c r="C20" s="213" t="s">
        <v>140</v>
      </c>
      <c r="D20" s="220">
        <v>350</v>
      </c>
      <c r="E20" s="220">
        <v>350</v>
      </c>
      <c r="F20" s="262">
        <v>113</v>
      </c>
      <c r="G20" s="247">
        <f t="shared" si="3"/>
        <v>32.285714285714285</v>
      </c>
      <c r="H20" s="241">
        <f t="shared" si="0"/>
        <v>32.285714285714285</v>
      </c>
      <c r="I20" s="242">
        <v>350</v>
      </c>
      <c r="J20" s="242">
        <f t="shared" si="2"/>
        <v>100</v>
      </c>
      <c r="K20" s="242">
        <f t="shared" si="1"/>
        <v>100</v>
      </c>
      <c r="L20" s="224"/>
    </row>
    <row r="21" spans="1:12" s="123" customFormat="1" ht="38.25" customHeight="1" x14ac:dyDescent="0.35">
      <c r="A21" s="261" t="s">
        <v>25</v>
      </c>
      <c r="B21" s="211" t="s">
        <v>47</v>
      </c>
      <c r="C21" s="212" t="s">
        <v>48</v>
      </c>
      <c r="D21" s="245" t="s">
        <v>49</v>
      </c>
      <c r="E21" s="245" t="s">
        <v>49</v>
      </c>
      <c r="F21" s="246">
        <v>0</v>
      </c>
      <c r="G21" s="247">
        <v>100</v>
      </c>
      <c r="H21" s="241">
        <v>100</v>
      </c>
      <c r="I21" s="242" t="s">
        <v>49</v>
      </c>
      <c r="J21" s="242">
        <v>100</v>
      </c>
      <c r="K21" s="242">
        <v>100</v>
      </c>
      <c r="L21" s="224"/>
    </row>
    <row r="22" spans="1:12" s="123" customFormat="1" ht="21.75" customHeight="1" x14ac:dyDescent="0.35">
      <c r="A22" s="261" t="s">
        <v>174</v>
      </c>
      <c r="B22" s="263" t="s">
        <v>187</v>
      </c>
      <c r="C22" s="264" t="s">
        <v>5</v>
      </c>
      <c r="D22" s="245">
        <v>100</v>
      </c>
      <c r="E22" s="245">
        <v>100</v>
      </c>
      <c r="F22" s="246">
        <v>100</v>
      </c>
      <c r="G22" s="247">
        <f t="shared" si="3"/>
        <v>100</v>
      </c>
      <c r="H22" s="241">
        <f t="shared" si="0"/>
        <v>100</v>
      </c>
      <c r="I22" s="242">
        <v>100</v>
      </c>
      <c r="J22" s="242">
        <f t="shared" si="2"/>
        <v>100</v>
      </c>
      <c r="K22" s="242">
        <f t="shared" si="1"/>
        <v>100</v>
      </c>
      <c r="L22" s="224"/>
    </row>
    <row r="23" spans="1:12" s="123" customFormat="1" ht="21.75" customHeight="1" x14ac:dyDescent="0.35">
      <c r="A23" s="261" t="s">
        <v>175</v>
      </c>
      <c r="B23" s="263" t="s">
        <v>188</v>
      </c>
      <c r="C23" s="264" t="s">
        <v>140</v>
      </c>
      <c r="D23" s="245">
        <v>7</v>
      </c>
      <c r="E23" s="245">
        <v>7</v>
      </c>
      <c r="F23" s="246">
        <v>7</v>
      </c>
      <c r="G23" s="247">
        <f t="shared" si="3"/>
        <v>100</v>
      </c>
      <c r="H23" s="241">
        <f t="shared" si="0"/>
        <v>100</v>
      </c>
      <c r="I23" s="242">
        <v>100</v>
      </c>
      <c r="J23" s="242">
        <f t="shared" si="2"/>
        <v>1428.5714285714287</v>
      </c>
      <c r="K23" s="242">
        <f t="shared" si="1"/>
        <v>1428.5714285714287</v>
      </c>
      <c r="L23" s="224"/>
    </row>
    <row r="24" spans="1:12" s="123" customFormat="1" ht="21.75" customHeight="1" x14ac:dyDescent="0.35">
      <c r="A24" s="256">
        <v>2</v>
      </c>
      <c r="B24" s="237" t="s">
        <v>50</v>
      </c>
      <c r="C24" s="257"/>
      <c r="D24" s="220"/>
      <c r="E24" s="220"/>
      <c r="F24" s="265"/>
      <c r="G24" s="247"/>
      <c r="H24" s="241"/>
      <c r="I24" s="242"/>
      <c r="J24" s="242"/>
      <c r="K24" s="242"/>
      <c r="L24" s="224"/>
    </row>
    <row r="25" spans="1:12" s="123" customFormat="1" ht="21.75" customHeight="1" x14ac:dyDescent="0.35">
      <c r="A25" s="261" t="s">
        <v>272</v>
      </c>
      <c r="B25" s="211" t="s">
        <v>51</v>
      </c>
      <c r="C25" s="195" t="s">
        <v>52</v>
      </c>
      <c r="D25" s="220">
        <v>2</v>
      </c>
      <c r="E25" s="220">
        <v>2</v>
      </c>
      <c r="F25" s="265">
        <v>3</v>
      </c>
      <c r="G25" s="247">
        <f t="shared" si="3"/>
        <v>150</v>
      </c>
      <c r="H25" s="241">
        <f t="shared" si="0"/>
        <v>150</v>
      </c>
      <c r="I25" s="242">
        <v>3</v>
      </c>
      <c r="J25" s="242">
        <f t="shared" si="2"/>
        <v>150</v>
      </c>
      <c r="K25" s="242">
        <f t="shared" si="1"/>
        <v>150</v>
      </c>
      <c r="L25" s="224"/>
    </row>
    <row r="26" spans="1:12" s="123" customFormat="1" ht="21.75" customHeight="1" x14ac:dyDescent="0.35">
      <c r="A26" s="261" t="s">
        <v>273</v>
      </c>
      <c r="B26" s="211" t="s">
        <v>53</v>
      </c>
      <c r="C26" s="195" t="s">
        <v>5</v>
      </c>
      <c r="D26" s="266" t="s">
        <v>189</v>
      </c>
      <c r="E26" s="266" t="s">
        <v>189</v>
      </c>
      <c r="F26" s="267" t="s">
        <v>189</v>
      </c>
      <c r="G26" s="247">
        <v>100</v>
      </c>
      <c r="H26" s="241">
        <v>100</v>
      </c>
      <c r="I26" s="268" t="s">
        <v>189</v>
      </c>
      <c r="J26" s="242">
        <v>100</v>
      </c>
      <c r="K26" s="242">
        <v>100</v>
      </c>
      <c r="L26" s="224"/>
    </row>
    <row r="27" spans="1:12" s="123" customFormat="1" ht="21.75" customHeight="1" x14ac:dyDescent="0.35">
      <c r="A27" s="261" t="s">
        <v>274</v>
      </c>
      <c r="B27" s="263" t="s">
        <v>190</v>
      </c>
      <c r="C27" s="264" t="s">
        <v>140</v>
      </c>
      <c r="D27" s="269">
        <v>117.05</v>
      </c>
      <c r="E27" s="269">
        <v>117.05</v>
      </c>
      <c r="F27" s="267">
        <v>60</v>
      </c>
      <c r="G27" s="247">
        <f t="shared" si="3"/>
        <v>51.26014523707817</v>
      </c>
      <c r="H27" s="241">
        <f t="shared" si="0"/>
        <v>51.26014523707817</v>
      </c>
      <c r="I27" s="242">
        <v>117</v>
      </c>
      <c r="J27" s="242">
        <f t="shared" si="2"/>
        <v>99.957283212302443</v>
      </c>
      <c r="K27" s="242">
        <f t="shared" si="1"/>
        <v>99.957283212302443</v>
      </c>
      <c r="L27" s="224"/>
    </row>
    <row r="28" spans="1:12" s="123" customFormat="1" ht="21.75" customHeight="1" x14ac:dyDescent="0.35">
      <c r="A28" s="261" t="s">
        <v>275</v>
      </c>
      <c r="B28" s="263" t="s">
        <v>191</v>
      </c>
      <c r="C28" s="264" t="s">
        <v>140</v>
      </c>
      <c r="D28" s="269">
        <v>35.115000000000002</v>
      </c>
      <c r="E28" s="269">
        <v>35.115000000000002</v>
      </c>
      <c r="F28" s="267">
        <v>17</v>
      </c>
      <c r="G28" s="247">
        <f t="shared" si="3"/>
        <v>48.412359390573826</v>
      </c>
      <c r="H28" s="241">
        <f t="shared" si="0"/>
        <v>48.412359390573826</v>
      </c>
      <c r="I28" s="242">
        <v>35</v>
      </c>
      <c r="J28" s="242">
        <f t="shared" si="2"/>
        <v>99.672504627651989</v>
      </c>
      <c r="K28" s="242">
        <f t="shared" si="1"/>
        <v>99.672504627651989</v>
      </c>
      <c r="L28" s="224"/>
    </row>
    <row r="29" spans="1:12" s="123" customFormat="1" ht="21.75" customHeight="1" x14ac:dyDescent="0.35">
      <c r="A29" s="261" t="s">
        <v>276</v>
      </c>
      <c r="B29" s="263" t="s">
        <v>192</v>
      </c>
      <c r="C29" s="264" t="s">
        <v>140</v>
      </c>
      <c r="D29" s="269">
        <v>2</v>
      </c>
      <c r="E29" s="269">
        <v>2</v>
      </c>
      <c r="F29" s="267">
        <v>3</v>
      </c>
      <c r="G29" s="247">
        <f t="shared" si="3"/>
        <v>150</v>
      </c>
      <c r="H29" s="241">
        <f t="shared" si="0"/>
        <v>150</v>
      </c>
      <c r="I29" s="242">
        <v>3</v>
      </c>
      <c r="J29" s="242">
        <f t="shared" si="2"/>
        <v>150</v>
      </c>
      <c r="K29" s="242">
        <f t="shared" si="1"/>
        <v>150</v>
      </c>
      <c r="L29" s="224"/>
    </row>
    <row r="30" spans="1:12" s="123" customFormat="1" ht="21.75" customHeight="1" x14ac:dyDescent="0.35">
      <c r="A30" s="256">
        <v>3</v>
      </c>
      <c r="B30" s="237" t="s">
        <v>54</v>
      </c>
      <c r="C30" s="257"/>
      <c r="D30" s="220"/>
      <c r="E30" s="220"/>
      <c r="F30" s="265"/>
      <c r="G30" s="247"/>
      <c r="H30" s="241"/>
      <c r="I30" s="242"/>
      <c r="J30" s="242"/>
      <c r="K30" s="242"/>
      <c r="L30" s="224"/>
    </row>
    <row r="31" spans="1:12" s="123" customFormat="1" ht="21.75" customHeight="1" x14ac:dyDescent="0.35">
      <c r="A31" s="261" t="s">
        <v>277</v>
      </c>
      <c r="B31" s="211" t="s">
        <v>55</v>
      </c>
      <c r="C31" s="212" t="s">
        <v>293</v>
      </c>
      <c r="D31" s="245" t="s">
        <v>193</v>
      </c>
      <c r="E31" s="245" t="s">
        <v>193</v>
      </c>
      <c r="F31" s="246" t="s">
        <v>193</v>
      </c>
      <c r="G31" s="247">
        <v>100</v>
      </c>
      <c r="H31" s="241">
        <v>100</v>
      </c>
      <c r="I31" s="242" t="s">
        <v>193</v>
      </c>
      <c r="J31" s="242">
        <v>100</v>
      </c>
      <c r="K31" s="242">
        <v>100</v>
      </c>
      <c r="L31" s="224"/>
    </row>
    <row r="32" spans="1:12" s="123" customFormat="1" ht="21.75" customHeight="1" x14ac:dyDescent="0.35">
      <c r="A32" s="261" t="s">
        <v>278</v>
      </c>
      <c r="B32" s="263" t="s">
        <v>194</v>
      </c>
      <c r="C32" s="264" t="s">
        <v>195</v>
      </c>
      <c r="D32" s="270">
        <v>80</v>
      </c>
      <c r="E32" s="270">
        <v>80</v>
      </c>
      <c r="F32" s="267">
        <v>10</v>
      </c>
      <c r="G32" s="247">
        <f t="shared" si="3"/>
        <v>12.5</v>
      </c>
      <c r="H32" s="241">
        <f t="shared" si="0"/>
        <v>12.5</v>
      </c>
      <c r="I32" s="242">
        <v>80</v>
      </c>
      <c r="J32" s="242">
        <f t="shared" si="2"/>
        <v>100</v>
      </c>
      <c r="K32" s="242">
        <f t="shared" si="1"/>
        <v>100</v>
      </c>
      <c r="L32" s="224"/>
    </row>
    <row r="33" spans="1:12" s="123" customFormat="1" ht="21.75" customHeight="1" x14ac:dyDescent="0.35">
      <c r="A33" s="261" t="s">
        <v>279</v>
      </c>
      <c r="B33" s="263" t="s">
        <v>196</v>
      </c>
      <c r="C33" s="264" t="s">
        <v>5</v>
      </c>
      <c r="D33" s="270">
        <v>100</v>
      </c>
      <c r="E33" s="270">
        <v>100</v>
      </c>
      <c r="F33" s="267">
        <v>100</v>
      </c>
      <c r="G33" s="247">
        <f t="shared" si="3"/>
        <v>100</v>
      </c>
      <c r="H33" s="241">
        <f t="shared" si="0"/>
        <v>100</v>
      </c>
      <c r="I33" s="242">
        <v>100</v>
      </c>
      <c r="J33" s="242">
        <f t="shared" si="2"/>
        <v>100</v>
      </c>
      <c r="K33" s="242">
        <f t="shared" si="1"/>
        <v>100</v>
      </c>
      <c r="L33" s="224"/>
    </row>
    <row r="34" spans="1:12" s="123" customFormat="1" ht="22.5" customHeight="1" x14ac:dyDescent="0.35">
      <c r="A34" s="256">
        <v>4</v>
      </c>
      <c r="B34" s="271" t="s">
        <v>56</v>
      </c>
      <c r="C34" s="195"/>
      <c r="D34" s="220"/>
      <c r="E34" s="220"/>
      <c r="F34" s="265"/>
      <c r="G34" s="247"/>
      <c r="H34" s="241"/>
      <c r="I34" s="242"/>
      <c r="J34" s="242"/>
      <c r="K34" s="242"/>
      <c r="L34" s="224"/>
    </row>
    <row r="35" spans="1:12" s="123" customFormat="1" ht="34.5" customHeight="1" x14ac:dyDescent="0.35">
      <c r="A35" s="261" t="s">
        <v>280</v>
      </c>
      <c r="B35" s="198" t="s">
        <v>57</v>
      </c>
      <c r="C35" s="195" t="s">
        <v>5</v>
      </c>
      <c r="D35" s="270">
        <v>50</v>
      </c>
      <c r="E35" s="270">
        <v>50</v>
      </c>
      <c r="F35" s="272">
        <v>45.7</v>
      </c>
      <c r="G35" s="247">
        <f t="shared" si="3"/>
        <v>91.4</v>
      </c>
      <c r="H35" s="241">
        <f t="shared" si="0"/>
        <v>91.4</v>
      </c>
      <c r="I35" s="242">
        <v>50</v>
      </c>
      <c r="J35" s="242">
        <f t="shared" si="2"/>
        <v>100</v>
      </c>
      <c r="K35" s="242">
        <f t="shared" si="1"/>
        <v>100</v>
      </c>
      <c r="L35" s="224"/>
    </row>
    <row r="36" spans="1:12" s="123" customFormat="1" ht="23.25" customHeight="1" x14ac:dyDescent="0.35">
      <c r="A36" s="261" t="s">
        <v>281</v>
      </c>
      <c r="B36" s="71" t="s">
        <v>197</v>
      </c>
      <c r="C36" s="213" t="s">
        <v>5</v>
      </c>
      <c r="D36" s="270">
        <v>50</v>
      </c>
      <c r="E36" s="270">
        <v>50</v>
      </c>
      <c r="F36" s="272">
        <v>38.5</v>
      </c>
      <c r="G36" s="247">
        <f t="shared" si="3"/>
        <v>77</v>
      </c>
      <c r="H36" s="241">
        <f t="shared" si="0"/>
        <v>77</v>
      </c>
      <c r="I36" s="242">
        <v>50</v>
      </c>
      <c r="J36" s="242">
        <f t="shared" si="2"/>
        <v>100</v>
      </c>
      <c r="K36" s="242">
        <f t="shared" si="1"/>
        <v>100</v>
      </c>
      <c r="L36" s="224"/>
    </row>
    <row r="37" spans="1:12" s="123" customFormat="1" ht="23.25" customHeight="1" x14ac:dyDescent="0.35">
      <c r="A37" s="261" t="s">
        <v>282</v>
      </c>
      <c r="B37" s="71" t="s">
        <v>198</v>
      </c>
      <c r="C37" s="213" t="s">
        <v>5</v>
      </c>
      <c r="D37" s="270">
        <v>80</v>
      </c>
      <c r="E37" s="270">
        <v>80</v>
      </c>
      <c r="F37" s="272">
        <v>60</v>
      </c>
      <c r="G37" s="247">
        <f t="shared" si="3"/>
        <v>75</v>
      </c>
      <c r="H37" s="241">
        <f t="shared" si="0"/>
        <v>75</v>
      </c>
      <c r="I37" s="242">
        <v>80</v>
      </c>
      <c r="J37" s="242">
        <f t="shared" si="2"/>
        <v>100</v>
      </c>
      <c r="K37" s="242">
        <f t="shared" si="1"/>
        <v>100</v>
      </c>
      <c r="L37" s="224"/>
    </row>
    <row r="38" spans="1:12" s="123" customFormat="1" ht="23.25" customHeight="1" x14ac:dyDescent="0.35">
      <c r="A38" s="256">
        <v>5</v>
      </c>
      <c r="B38" s="237" t="s">
        <v>58</v>
      </c>
      <c r="C38" s="257"/>
      <c r="D38" s="220"/>
      <c r="E38" s="220"/>
      <c r="F38" s="265"/>
      <c r="G38" s="247"/>
      <c r="H38" s="241"/>
      <c r="I38" s="242"/>
      <c r="J38" s="242"/>
      <c r="K38" s="242"/>
      <c r="L38" s="224"/>
    </row>
    <row r="39" spans="1:12" s="123" customFormat="1" ht="36.75" customHeight="1" x14ac:dyDescent="0.35">
      <c r="A39" s="261" t="s">
        <v>122</v>
      </c>
      <c r="B39" s="198" t="s">
        <v>59</v>
      </c>
      <c r="C39" s="195" t="s">
        <v>5</v>
      </c>
      <c r="D39" s="270">
        <v>55</v>
      </c>
      <c r="E39" s="270">
        <v>55</v>
      </c>
      <c r="F39" s="273">
        <v>60</v>
      </c>
      <c r="G39" s="247">
        <f t="shared" si="3"/>
        <v>109.09090909090908</v>
      </c>
      <c r="H39" s="241">
        <f t="shared" si="0"/>
        <v>109.09090909090908</v>
      </c>
      <c r="I39" s="242">
        <v>60</v>
      </c>
      <c r="J39" s="242">
        <f t="shared" si="2"/>
        <v>109.09090909090908</v>
      </c>
      <c r="K39" s="242">
        <f t="shared" si="1"/>
        <v>109.09090909090908</v>
      </c>
      <c r="L39" s="224"/>
    </row>
    <row r="40" spans="1:12" s="123" customFormat="1" ht="54" customHeight="1" x14ac:dyDescent="0.35">
      <c r="A40" s="261" t="s">
        <v>125</v>
      </c>
      <c r="B40" s="263" t="s">
        <v>199</v>
      </c>
      <c r="C40" s="195" t="s">
        <v>5</v>
      </c>
      <c r="D40" s="270">
        <v>70</v>
      </c>
      <c r="E40" s="270">
        <v>70</v>
      </c>
      <c r="F40" s="272">
        <v>49.2</v>
      </c>
      <c r="G40" s="247">
        <f t="shared" si="3"/>
        <v>70.285714285714278</v>
      </c>
      <c r="H40" s="241">
        <f t="shared" si="0"/>
        <v>70.285714285714278</v>
      </c>
      <c r="I40" s="242">
        <v>70</v>
      </c>
      <c r="J40" s="242">
        <f t="shared" si="2"/>
        <v>100</v>
      </c>
      <c r="K40" s="242">
        <f t="shared" si="1"/>
        <v>100</v>
      </c>
      <c r="L40" s="224"/>
    </row>
    <row r="41" spans="1:12" s="123" customFormat="1" ht="21.75" customHeight="1" x14ac:dyDescent="0.35">
      <c r="A41" s="256">
        <v>6</v>
      </c>
      <c r="B41" s="237" t="s">
        <v>60</v>
      </c>
      <c r="C41" s="257"/>
      <c r="D41" s="220"/>
      <c r="E41" s="220"/>
      <c r="F41" s="265"/>
      <c r="G41" s="247"/>
      <c r="H41" s="241"/>
      <c r="I41" s="242"/>
      <c r="J41" s="242"/>
      <c r="K41" s="242"/>
      <c r="L41" s="224"/>
    </row>
    <row r="42" spans="1:12" s="123" customFormat="1" ht="21.75" customHeight="1" x14ac:dyDescent="0.35">
      <c r="A42" s="261" t="s">
        <v>283</v>
      </c>
      <c r="B42" s="274" t="s">
        <v>61</v>
      </c>
      <c r="C42" s="195" t="s">
        <v>5</v>
      </c>
      <c r="D42" s="270">
        <v>100</v>
      </c>
      <c r="E42" s="270">
        <v>100</v>
      </c>
      <c r="F42" s="273">
        <v>100</v>
      </c>
      <c r="G42" s="247">
        <f t="shared" si="3"/>
        <v>100</v>
      </c>
      <c r="H42" s="241">
        <f t="shared" si="0"/>
        <v>100</v>
      </c>
      <c r="I42" s="242">
        <v>100</v>
      </c>
      <c r="J42" s="242">
        <f t="shared" si="2"/>
        <v>100</v>
      </c>
      <c r="K42" s="242">
        <f t="shared" si="1"/>
        <v>100</v>
      </c>
      <c r="L42" s="224"/>
    </row>
    <row r="43" spans="1:12" s="123" customFormat="1" ht="21.75" customHeight="1" x14ac:dyDescent="0.35">
      <c r="A43" s="261" t="s">
        <v>284</v>
      </c>
      <c r="B43" s="274" t="s">
        <v>62</v>
      </c>
      <c r="C43" s="195" t="s">
        <v>5</v>
      </c>
      <c r="D43" s="270">
        <v>85</v>
      </c>
      <c r="E43" s="270">
        <v>85</v>
      </c>
      <c r="F43" s="273">
        <v>100</v>
      </c>
      <c r="G43" s="247">
        <f t="shared" si="3"/>
        <v>117.64705882352942</v>
      </c>
      <c r="H43" s="241">
        <f t="shared" si="0"/>
        <v>117.64705882352942</v>
      </c>
      <c r="I43" s="242">
        <v>100</v>
      </c>
      <c r="J43" s="242">
        <f t="shared" si="2"/>
        <v>117.64705882352942</v>
      </c>
      <c r="K43" s="242">
        <f t="shared" si="1"/>
        <v>117.64705882352942</v>
      </c>
      <c r="L43" s="224"/>
    </row>
    <row r="44" spans="1:12" s="123" customFormat="1" ht="21.75" customHeight="1" x14ac:dyDescent="0.35">
      <c r="A44" s="244">
        <v>7</v>
      </c>
      <c r="B44" s="237" t="s">
        <v>63</v>
      </c>
      <c r="C44" s="257"/>
      <c r="D44" s="220"/>
      <c r="E44" s="220"/>
      <c r="F44" s="265"/>
      <c r="G44" s="247"/>
      <c r="H44" s="241"/>
      <c r="I44" s="242"/>
      <c r="J44" s="242"/>
      <c r="K44" s="242"/>
      <c r="L44" s="224"/>
    </row>
    <row r="45" spans="1:12" s="123" customFormat="1" ht="36" customHeight="1" x14ac:dyDescent="0.35">
      <c r="A45" s="244" t="s">
        <v>15</v>
      </c>
      <c r="B45" s="198" t="s">
        <v>64</v>
      </c>
      <c r="C45" s="212" t="s">
        <v>5</v>
      </c>
      <c r="D45" s="270">
        <v>80</v>
      </c>
      <c r="E45" s="270">
        <v>80</v>
      </c>
      <c r="F45" s="272">
        <v>125</v>
      </c>
      <c r="G45" s="247">
        <f t="shared" si="3"/>
        <v>156.25</v>
      </c>
      <c r="H45" s="241">
        <f t="shared" si="0"/>
        <v>156.25</v>
      </c>
      <c r="I45" s="242">
        <v>125</v>
      </c>
      <c r="J45" s="242">
        <f t="shared" si="2"/>
        <v>156.25</v>
      </c>
      <c r="K45" s="242">
        <f t="shared" si="1"/>
        <v>156.25</v>
      </c>
      <c r="L45" s="224"/>
    </row>
    <row r="46" spans="1:12" s="123" customFormat="1" ht="20.25" customHeight="1" x14ac:dyDescent="0.35">
      <c r="A46" s="275">
        <v>8</v>
      </c>
      <c r="B46" s="276" t="s">
        <v>200</v>
      </c>
      <c r="C46" s="264"/>
      <c r="D46" s="220"/>
      <c r="E46" s="220"/>
      <c r="F46" s="265"/>
      <c r="G46" s="247"/>
      <c r="H46" s="241"/>
      <c r="I46" s="242"/>
      <c r="J46" s="242"/>
      <c r="K46" s="242"/>
      <c r="L46" s="224"/>
    </row>
    <row r="47" spans="1:12" s="123" customFormat="1" ht="20.25" customHeight="1" x14ac:dyDescent="0.35">
      <c r="A47" s="277" t="s">
        <v>285</v>
      </c>
      <c r="B47" s="263" t="s">
        <v>201</v>
      </c>
      <c r="C47" s="264" t="s">
        <v>5</v>
      </c>
      <c r="D47" s="269" t="s">
        <v>204</v>
      </c>
      <c r="E47" s="269" t="s">
        <v>204</v>
      </c>
      <c r="F47" s="267">
        <v>0</v>
      </c>
      <c r="G47" s="247">
        <v>0</v>
      </c>
      <c r="H47" s="241">
        <v>0</v>
      </c>
      <c r="I47" s="269" t="s">
        <v>204</v>
      </c>
      <c r="J47" s="242">
        <v>100</v>
      </c>
      <c r="K47" s="242">
        <v>100</v>
      </c>
      <c r="L47" s="224"/>
    </row>
    <row r="48" spans="1:12" s="123" customFormat="1" ht="20.25" customHeight="1" x14ac:dyDescent="0.35">
      <c r="A48" s="277" t="s">
        <v>286</v>
      </c>
      <c r="B48" s="263" t="s">
        <v>202</v>
      </c>
      <c r="C48" s="264" t="s">
        <v>5</v>
      </c>
      <c r="D48" s="269" t="s">
        <v>204</v>
      </c>
      <c r="E48" s="269" t="s">
        <v>204</v>
      </c>
      <c r="F48" s="272">
        <f>1382/1382*100</f>
        <v>100</v>
      </c>
      <c r="G48" s="247">
        <f>F48/95*100</f>
        <v>105.26315789473684</v>
      </c>
      <c r="H48" s="247">
        <f>F48/95*100</f>
        <v>105.26315789473684</v>
      </c>
      <c r="I48" s="242">
        <v>100</v>
      </c>
      <c r="J48" s="247">
        <f>I48/95*100</f>
        <v>105.26315789473684</v>
      </c>
      <c r="K48" s="247">
        <f>I48/95*100</f>
        <v>105.26315789473684</v>
      </c>
      <c r="L48" s="224"/>
    </row>
    <row r="49" spans="1:12" s="123" customFormat="1" ht="20.25" customHeight="1" x14ac:dyDescent="0.35">
      <c r="A49" s="277" t="s">
        <v>287</v>
      </c>
      <c r="B49" s="263" t="s">
        <v>203</v>
      </c>
      <c r="C49" s="264" t="s">
        <v>5</v>
      </c>
      <c r="D49" s="269" t="s">
        <v>189</v>
      </c>
      <c r="E49" s="269" t="s">
        <v>189</v>
      </c>
      <c r="F49" s="267">
        <v>0</v>
      </c>
      <c r="G49" s="247">
        <v>0</v>
      </c>
      <c r="H49" s="241">
        <v>0</v>
      </c>
      <c r="I49" s="269" t="s">
        <v>189</v>
      </c>
      <c r="J49" s="242">
        <v>100</v>
      </c>
      <c r="K49" s="242">
        <v>100</v>
      </c>
      <c r="L49" s="224"/>
    </row>
    <row r="50" spans="1:12" s="123" customFormat="1" ht="20.25" customHeight="1" x14ac:dyDescent="0.35">
      <c r="A50" s="275">
        <v>9</v>
      </c>
      <c r="B50" s="260" t="s">
        <v>205</v>
      </c>
      <c r="C50" s="264"/>
      <c r="D50" s="269"/>
      <c r="E50" s="269"/>
      <c r="F50" s="267"/>
      <c r="G50" s="247"/>
      <c r="H50" s="241"/>
      <c r="I50" s="242"/>
      <c r="J50" s="242"/>
      <c r="K50" s="242"/>
      <c r="L50" s="224"/>
    </row>
    <row r="51" spans="1:12" s="123" customFormat="1" ht="20.25" customHeight="1" x14ac:dyDescent="0.35">
      <c r="A51" s="278" t="s">
        <v>206</v>
      </c>
      <c r="B51" s="263" t="s">
        <v>207</v>
      </c>
      <c r="C51" s="264" t="s">
        <v>140</v>
      </c>
      <c r="D51" s="269">
        <v>300</v>
      </c>
      <c r="E51" s="269">
        <v>300</v>
      </c>
      <c r="F51" s="267">
        <v>476</v>
      </c>
      <c r="G51" s="247">
        <f t="shared" si="3"/>
        <v>158.66666666666666</v>
      </c>
      <c r="H51" s="241">
        <f t="shared" si="0"/>
        <v>158.66666666666666</v>
      </c>
      <c r="I51" s="242">
        <v>500</v>
      </c>
      <c r="J51" s="242">
        <f t="shared" si="2"/>
        <v>166.66666666666669</v>
      </c>
      <c r="K51" s="242">
        <f t="shared" si="1"/>
        <v>166.66666666666669</v>
      </c>
      <c r="L51" s="224"/>
    </row>
    <row r="52" spans="1:12" s="123" customFormat="1" ht="20.25" customHeight="1" x14ac:dyDescent="0.35">
      <c r="A52" s="278" t="s">
        <v>208</v>
      </c>
      <c r="B52" s="263" t="s">
        <v>209</v>
      </c>
      <c r="C52" s="264" t="s">
        <v>210</v>
      </c>
      <c r="D52" s="279">
        <v>10</v>
      </c>
      <c r="E52" s="279">
        <v>10</v>
      </c>
      <c r="F52" s="267">
        <v>40</v>
      </c>
      <c r="G52" s="247">
        <f t="shared" si="3"/>
        <v>400</v>
      </c>
      <c r="H52" s="241">
        <f t="shared" si="0"/>
        <v>400</v>
      </c>
      <c r="I52" s="242">
        <v>43</v>
      </c>
      <c r="J52" s="242">
        <f t="shared" si="2"/>
        <v>430</v>
      </c>
      <c r="K52" s="242">
        <f t="shared" si="1"/>
        <v>430</v>
      </c>
      <c r="L52" s="224"/>
    </row>
    <row r="53" spans="1:12" s="123" customFormat="1" ht="20.25" customHeight="1" x14ac:dyDescent="0.35">
      <c r="A53" s="278" t="s">
        <v>211</v>
      </c>
      <c r="B53" s="263" t="s">
        <v>212</v>
      </c>
      <c r="C53" s="264" t="s">
        <v>210</v>
      </c>
      <c r="D53" s="279">
        <v>1</v>
      </c>
      <c r="E53" s="279">
        <v>1</v>
      </c>
      <c r="F53" s="267">
        <v>52</v>
      </c>
      <c r="G53" s="247">
        <f t="shared" si="3"/>
        <v>5200</v>
      </c>
      <c r="H53" s="241">
        <f t="shared" si="0"/>
        <v>5200</v>
      </c>
      <c r="I53" s="242">
        <v>55</v>
      </c>
      <c r="J53" s="242">
        <f t="shared" si="2"/>
        <v>5500</v>
      </c>
      <c r="K53" s="242">
        <f t="shared" si="1"/>
        <v>5500</v>
      </c>
      <c r="L53" s="224"/>
    </row>
    <row r="54" spans="1:12" s="123" customFormat="1" ht="23.25" customHeight="1" x14ac:dyDescent="0.35">
      <c r="A54" s="256" t="s">
        <v>16</v>
      </c>
      <c r="B54" s="271" t="s">
        <v>65</v>
      </c>
      <c r="C54" s="238"/>
      <c r="D54" s="220"/>
      <c r="E54" s="220"/>
      <c r="F54" s="265"/>
      <c r="G54" s="247"/>
      <c r="H54" s="241"/>
      <c r="I54" s="242"/>
      <c r="J54" s="242"/>
      <c r="K54" s="242"/>
      <c r="L54" s="224"/>
    </row>
    <row r="55" spans="1:12" s="123" customFormat="1" ht="33.75" customHeight="1" x14ac:dyDescent="0.35">
      <c r="A55" s="244" t="s">
        <v>15</v>
      </c>
      <c r="B55" s="198" t="s">
        <v>66</v>
      </c>
      <c r="C55" s="195" t="s">
        <v>5</v>
      </c>
      <c r="D55" s="220">
        <v>100</v>
      </c>
      <c r="E55" s="220">
        <v>100</v>
      </c>
      <c r="F55" s="262">
        <v>100</v>
      </c>
      <c r="G55" s="247">
        <f t="shared" si="3"/>
        <v>100</v>
      </c>
      <c r="H55" s="241">
        <f t="shared" si="0"/>
        <v>100</v>
      </c>
      <c r="I55" s="242">
        <v>100</v>
      </c>
      <c r="J55" s="242">
        <f t="shared" si="2"/>
        <v>100</v>
      </c>
      <c r="K55" s="242">
        <f t="shared" si="1"/>
        <v>100</v>
      </c>
      <c r="L55" s="224"/>
    </row>
    <row r="56" spans="1:12" s="123" customFormat="1" ht="22.5" customHeight="1" x14ac:dyDescent="0.35">
      <c r="A56" s="256" t="s">
        <v>18</v>
      </c>
      <c r="B56" s="237" t="s">
        <v>67</v>
      </c>
      <c r="C56" s="257"/>
      <c r="D56" s="220"/>
      <c r="E56" s="220"/>
      <c r="F56" s="265"/>
      <c r="G56" s="247"/>
      <c r="H56" s="241"/>
      <c r="I56" s="242"/>
      <c r="J56" s="242"/>
      <c r="K56" s="242"/>
      <c r="L56" s="224"/>
    </row>
    <row r="57" spans="1:12" s="123" customFormat="1" ht="32.25" customHeight="1" x14ac:dyDescent="0.35">
      <c r="A57" s="244">
        <v>1</v>
      </c>
      <c r="B57" s="198" t="s">
        <v>68</v>
      </c>
      <c r="C57" s="195" t="s">
        <v>5</v>
      </c>
      <c r="D57" s="269" t="s">
        <v>204</v>
      </c>
      <c r="E57" s="269" t="s">
        <v>204</v>
      </c>
      <c r="F57" s="273">
        <f>87/209*100</f>
        <v>41.626794258373209</v>
      </c>
      <c r="G57" s="247">
        <f>F57/95*100</f>
        <v>43.817678166708639</v>
      </c>
      <c r="H57" s="247">
        <v>44</v>
      </c>
      <c r="I57" s="269" t="s">
        <v>204</v>
      </c>
      <c r="J57" s="242">
        <v>100</v>
      </c>
      <c r="K57" s="242">
        <v>100</v>
      </c>
      <c r="L57" s="224"/>
    </row>
    <row r="58" spans="1:12" s="123" customFormat="1" ht="22.5" customHeight="1" x14ac:dyDescent="0.35">
      <c r="A58" s="244">
        <v>2</v>
      </c>
      <c r="B58" s="71" t="s">
        <v>213</v>
      </c>
      <c r="C58" s="213" t="s">
        <v>5</v>
      </c>
      <c r="D58" s="269" t="s">
        <v>204</v>
      </c>
      <c r="E58" s="269" t="s">
        <v>204</v>
      </c>
      <c r="F58" s="280">
        <f>109/217*100</f>
        <v>50.230414746543786</v>
      </c>
      <c r="G58" s="247">
        <f>50.2/95*100</f>
        <v>52.842105263157904</v>
      </c>
      <c r="H58" s="247">
        <f>50.2/95*100</f>
        <v>52.842105263157904</v>
      </c>
      <c r="I58" s="269" t="s">
        <v>204</v>
      </c>
      <c r="J58" s="242">
        <v>100</v>
      </c>
      <c r="K58" s="242">
        <v>100</v>
      </c>
      <c r="L58" s="224"/>
    </row>
    <row r="59" spans="1:12" s="123" customFormat="1" ht="40.5" customHeight="1" x14ac:dyDescent="0.35">
      <c r="A59" s="244">
        <v>3</v>
      </c>
      <c r="B59" s="198" t="s">
        <v>214</v>
      </c>
      <c r="C59" s="195" t="s">
        <v>5</v>
      </c>
      <c r="D59" s="269" t="s">
        <v>189</v>
      </c>
      <c r="E59" s="269" t="s">
        <v>189</v>
      </c>
      <c r="F59" s="273">
        <f>90/214*100</f>
        <v>42.056074766355138</v>
      </c>
      <c r="G59" s="247">
        <f>F59/90*100</f>
        <v>46.728971962616825</v>
      </c>
      <c r="H59" s="247">
        <v>47</v>
      </c>
      <c r="I59" s="269" t="s">
        <v>189</v>
      </c>
      <c r="J59" s="242">
        <v>100</v>
      </c>
      <c r="K59" s="242">
        <v>100</v>
      </c>
      <c r="L59" s="224"/>
    </row>
    <row r="60" spans="1:12" s="123" customFormat="1" ht="21.75" customHeight="1" x14ac:dyDescent="0.35">
      <c r="A60" s="244">
        <v>4</v>
      </c>
      <c r="B60" s="281" t="s">
        <v>215</v>
      </c>
      <c r="C60" s="213" t="s">
        <v>5</v>
      </c>
      <c r="D60" s="269" t="s">
        <v>204</v>
      </c>
      <c r="E60" s="269" t="s">
        <v>204</v>
      </c>
      <c r="F60" s="282">
        <f>109/209*100</f>
        <v>52.153110047846887</v>
      </c>
      <c r="G60" s="247">
        <f>F60/95*100</f>
        <v>54.898010576680932</v>
      </c>
      <c r="H60" s="241">
        <v>55</v>
      </c>
      <c r="I60" s="269" t="s">
        <v>204</v>
      </c>
      <c r="J60" s="242">
        <v>100</v>
      </c>
      <c r="K60" s="242">
        <v>100</v>
      </c>
      <c r="L60" s="224"/>
    </row>
    <row r="61" spans="1:12" s="123" customFormat="1" ht="21.75" customHeight="1" x14ac:dyDescent="0.35">
      <c r="A61" s="244">
        <v>5</v>
      </c>
      <c r="B61" s="71" t="s">
        <v>216</v>
      </c>
      <c r="C61" s="213" t="s">
        <v>5</v>
      </c>
      <c r="D61" s="269" t="s">
        <v>204</v>
      </c>
      <c r="E61" s="269" t="s">
        <v>204</v>
      </c>
      <c r="F61" s="282">
        <f>100/217*100</f>
        <v>46.082949308755758</v>
      </c>
      <c r="G61" s="247">
        <f>F61/95*100</f>
        <v>48.508367693427111</v>
      </c>
      <c r="H61" s="241">
        <v>49</v>
      </c>
      <c r="I61" s="269" t="s">
        <v>204</v>
      </c>
      <c r="J61" s="242">
        <v>100</v>
      </c>
      <c r="K61" s="242">
        <v>100</v>
      </c>
      <c r="L61" s="224"/>
    </row>
    <row r="62" spans="1:12" s="123" customFormat="1" ht="21.75" customHeight="1" x14ac:dyDescent="0.35">
      <c r="A62" s="244">
        <v>6</v>
      </c>
      <c r="B62" s="71" t="s">
        <v>217</v>
      </c>
      <c r="C62" s="213" t="s">
        <v>5</v>
      </c>
      <c r="D62" s="269" t="s">
        <v>204</v>
      </c>
      <c r="E62" s="269" t="s">
        <v>204</v>
      </c>
      <c r="F62" s="280">
        <f>115/217*100</f>
        <v>52.995391705069125</v>
      </c>
      <c r="G62" s="247">
        <f>F62/95*100</f>
        <v>55.784622847441177</v>
      </c>
      <c r="H62" s="241">
        <v>56</v>
      </c>
      <c r="I62" s="269" t="s">
        <v>204</v>
      </c>
      <c r="J62" s="242">
        <v>100</v>
      </c>
      <c r="K62" s="242">
        <v>100</v>
      </c>
      <c r="L62" s="224"/>
    </row>
    <row r="63" spans="1:12" s="123" customFormat="1" ht="37.5" customHeight="1" x14ac:dyDescent="0.35">
      <c r="A63" s="244">
        <v>7</v>
      </c>
      <c r="B63" s="71" t="s">
        <v>218</v>
      </c>
      <c r="C63" s="213" t="s">
        <v>5</v>
      </c>
      <c r="D63" s="269" t="s">
        <v>204</v>
      </c>
      <c r="E63" s="269" t="s">
        <v>204</v>
      </c>
      <c r="F63" s="267">
        <v>0</v>
      </c>
      <c r="G63" s="247">
        <v>0</v>
      </c>
      <c r="H63" s="241">
        <v>0</v>
      </c>
      <c r="I63" s="269" t="s">
        <v>204</v>
      </c>
      <c r="J63" s="242">
        <v>100</v>
      </c>
      <c r="K63" s="242">
        <v>100</v>
      </c>
      <c r="L63" s="224"/>
    </row>
    <row r="64" spans="1:12" s="123" customFormat="1" ht="21.75" customHeight="1" x14ac:dyDescent="0.35">
      <c r="A64" s="256" t="s">
        <v>19</v>
      </c>
      <c r="B64" s="271" t="s">
        <v>69</v>
      </c>
      <c r="C64" s="238"/>
      <c r="D64" s="220"/>
      <c r="E64" s="220"/>
      <c r="F64" s="265"/>
      <c r="G64" s="247"/>
      <c r="H64" s="241"/>
      <c r="I64" s="269"/>
      <c r="J64" s="242"/>
      <c r="K64" s="242"/>
      <c r="L64" s="224"/>
    </row>
    <row r="65" spans="1:12" s="123" customFormat="1" ht="21.75" customHeight="1" x14ac:dyDescent="0.35">
      <c r="A65" s="244">
        <v>1</v>
      </c>
      <c r="B65" s="198" t="s">
        <v>70</v>
      </c>
      <c r="C65" s="195" t="s">
        <v>71</v>
      </c>
      <c r="D65" s="283">
        <v>11590</v>
      </c>
      <c r="E65" s="283">
        <v>11590</v>
      </c>
      <c r="F65" s="262">
        <v>11590</v>
      </c>
      <c r="G65" s="247">
        <f t="shared" si="3"/>
        <v>100</v>
      </c>
      <c r="H65" s="241">
        <f t="shared" si="0"/>
        <v>100</v>
      </c>
      <c r="I65" s="262">
        <v>11590</v>
      </c>
      <c r="J65" s="242">
        <f t="shared" si="2"/>
        <v>100</v>
      </c>
      <c r="K65" s="242">
        <f t="shared" si="1"/>
        <v>100</v>
      </c>
      <c r="L65" s="224"/>
    </row>
    <row r="66" spans="1:12" s="123" customFormat="1" ht="21.75" customHeight="1" x14ac:dyDescent="0.35">
      <c r="A66" s="244">
        <v>2</v>
      </c>
      <c r="B66" s="198" t="s">
        <v>72</v>
      </c>
      <c r="C66" s="195" t="s">
        <v>5</v>
      </c>
      <c r="D66" s="245">
        <v>65</v>
      </c>
      <c r="E66" s="245">
        <v>65</v>
      </c>
      <c r="F66" s="282">
        <f>82/118*100</f>
        <v>69.491525423728817</v>
      </c>
      <c r="G66" s="247">
        <f>F66/D66*100</f>
        <v>106.91003911342895</v>
      </c>
      <c r="H66" s="241">
        <f t="shared" si="0"/>
        <v>106.91003911342895</v>
      </c>
      <c r="I66" s="242">
        <v>70</v>
      </c>
      <c r="J66" s="242">
        <f t="shared" si="2"/>
        <v>107.69230769230769</v>
      </c>
      <c r="K66" s="242">
        <f t="shared" si="1"/>
        <v>107.69230769230769</v>
      </c>
      <c r="L66" s="224"/>
    </row>
    <row r="67" spans="1:12" s="123" customFormat="1" ht="21.75" customHeight="1" x14ac:dyDescent="0.35">
      <c r="A67" s="244">
        <v>3</v>
      </c>
      <c r="B67" s="198" t="s">
        <v>73</v>
      </c>
      <c r="C67" s="195" t="s">
        <v>5</v>
      </c>
      <c r="D67" s="245">
        <v>70</v>
      </c>
      <c r="E67" s="245">
        <v>70</v>
      </c>
      <c r="F67" s="282">
        <f>68/118*100</f>
        <v>57.627118644067799</v>
      </c>
      <c r="G67" s="247">
        <f t="shared" si="3"/>
        <v>82.324455205811148</v>
      </c>
      <c r="H67" s="241">
        <f t="shared" si="0"/>
        <v>82.324455205811148</v>
      </c>
      <c r="I67" s="242">
        <v>70</v>
      </c>
      <c r="J67" s="242">
        <f t="shared" si="2"/>
        <v>100</v>
      </c>
      <c r="K67" s="242">
        <f t="shared" si="1"/>
        <v>100</v>
      </c>
      <c r="L67" s="224"/>
    </row>
    <row r="68" spans="1:12" s="123" customFormat="1" ht="37.5" customHeight="1" x14ac:dyDescent="0.35">
      <c r="A68" s="244">
        <v>4</v>
      </c>
      <c r="B68" s="198" t="s">
        <v>74</v>
      </c>
      <c r="C68" s="195" t="s">
        <v>5</v>
      </c>
      <c r="D68" s="245">
        <v>45</v>
      </c>
      <c r="E68" s="245">
        <v>45</v>
      </c>
      <c r="F68" s="258">
        <f>18/35*100</f>
        <v>51.428571428571423</v>
      </c>
      <c r="G68" s="247">
        <f t="shared" si="3"/>
        <v>114.28571428571428</v>
      </c>
      <c r="H68" s="241">
        <f t="shared" si="0"/>
        <v>114.28571428571428</v>
      </c>
      <c r="I68" s="242">
        <v>52</v>
      </c>
      <c r="J68" s="242">
        <f t="shared" si="2"/>
        <v>115.55555555555554</v>
      </c>
      <c r="K68" s="242">
        <f t="shared" si="1"/>
        <v>115.55555555555554</v>
      </c>
      <c r="L68" s="224"/>
    </row>
    <row r="69" spans="1:12" s="123" customFormat="1" ht="33" customHeight="1" x14ac:dyDescent="0.35">
      <c r="A69" s="244">
        <v>5</v>
      </c>
      <c r="B69" s="198" t="s">
        <v>75</v>
      </c>
      <c r="C69" s="195" t="s">
        <v>5</v>
      </c>
      <c r="D69" s="245">
        <v>80</v>
      </c>
      <c r="E69" s="245">
        <v>80</v>
      </c>
      <c r="F69" s="267">
        <v>9</v>
      </c>
      <c r="G69" s="247">
        <f t="shared" si="3"/>
        <v>11.25</v>
      </c>
      <c r="H69" s="241">
        <f t="shared" si="0"/>
        <v>11.25</v>
      </c>
      <c r="I69" s="242">
        <v>100</v>
      </c>
      <c r="J69" s="242">
        <f t="shared" si="2"/>
        <v>125</v>
      </c>
      <c r="K69" s="242">
        <f t="shared" si="1"/>
        <v>125</v>
      </c>
      <c r="L69" s="224"/>
    </row>
    <row r="70" spans="1:12" s="123" customFormat="1" ht="37.5" customHeight="1" x14ac:dyDescent="0.35">
      <c r="A70" s="244">
        <v>6</v>
      </c>
      <c r="B70" s="198" t="s">
        <v>76</v>
      </c>
      <c r="C70" s="195" t="s">
        <v>5</v>
      </c>
      <c r="D70" s="245">
        <v>71.3</v>
      </c>
      <c r="E70" s="245">
        <v>71.3</v>
      </c>
      <c r="F70" s="267">
        <v>69</v>
      </c>
      <c r="G70" s="247">
        <f t="shared" si="3"/>
        <v>96.774193548387103</v>
      </c>
      <c r="H70" s="241">
        <f t="shared" si="0"/>
        <v>96.774193548387103</v>
      </c>
      <c r="I70" s="242">
        <v>71.3</v>
      </c>
      <c r="J70" s="242">
        <f t="shared" si="2"/>
        <v>100</v>
      </c>
      <c r="K70" s="242">
        <f t="shared" si="1"/>
        <v>100</v>
      </c>
      <c r="L70" s="224"/>
    </row>
    <row r="71" spans="1:12" s="123" customFormat="1" ht="34.5" customHeight="1" x14ac:dyDescent="0.35">
      <c r="A71" s="244">
        <v>7</v>
      </c>
      <c r="B71" s="71" t="s">
        <v>219</v>
      </c>
      <c r="C71" s="213" t="s">
        <v>140</v>
      </c>
      <c r="D71" s="284">
        <v>441</v>
      </c>
      <c r="E71" s="284">
        <v>441</v>
      </c>
      <c r="F71" s="285">
        <v>102</v>
      </c>
      <c r="G71" s="247">
        <f t="shared" si="3"/>
        <v>23.129251700680271</v>
      </c>
      <c r="H71" s="241">
        <f t="shared" si="0"/>
        <v>23.129251700680271</v>
      </c>
      <c r="I71" s="242">
        <v>441</v>
      </c>
      <c r="J71" s="242">
        <f t="shared" si="2"/>
        <v>100</v>
      </c>
      <c r="K71" s="242">
        <f t="shared" si="1"/>
        <v>100</v>
      </c>
      <c r="L71" s="224"/>
    </row>
    <row r="72" spans="1:12" s="123" customFormat="1" ht="39.75" customHeight="1" x14ac:dyDescent="0.35">
      <c r="A72" s="256" t="s">
        <v>20</v>
      </c>
      <c r="B72" s="271" t="s">
        <v>77</v>
      </c>
      <c r="C72" s="238"/>
      <c r="D72" s="219"/>
      <c r="E72" s="254"/>
      <c r="F72" s="258"/>
      <c r="G72" s="247"/>
      <c r="H72" s="241"/>
      <c r="I72" s="242"/>
      <c r="J72" s="242"/>
      <c r="K72" s="242"/>
      <c r="L72" s="224"/>
    </row>
    <row r="73" spans="1:12" s="123" customFormat="1" ht="31.5" customHeight="1" x14ac:dyDescent="0.35">
      <c r="A73" s="244">
        <v>1</v>
      </c>
      <c r="B73" s="198" t="s">
        <v>78</v>
      </c>
      <c r="C73" s="195" t="s">
        <v>5</v>
      </c>
      <c r="D73" s="245">
        <v>70.8</v>
      </c>
      <c r="E73" s="245">
        <v>70.8</v>
      </c>
      <c r="F73" s="258">
        <f>112/119*100</f>
        <v>94.117647058823522</v>
      </c>
      <c r="G73" s="247">
        <f t="shared" si="3"/>
        <v>132.93452974410101</v>
      </c>
      <c r="H73" s="241">
        <f t="shared" si="0"/>
        <v>132.93452974410101</v>
      </c>
      <c r="I73" s="242">
        <v>94</v>
      </c>
      <c r="J73" s="242">
        <f t="shared" si="2"/>
        <v>132.76836158192091</v>
      </c>
      <c r="K73" s="242">
        <f t="shared" si="1"/>
        <v>132.76836158192091</v>
      </c>
      <c r="L73" s="224"/>
    </row>
    <row r="74" spans="1:12" s="123" customFormat="1" ht="29.25" customHeight="1" x14ac:dyDescent="0.35">
      <c r="A74" s="244">
        <v>2</v>
      </c>
      <c r="B74" s="198" t="s">
        <v>79</v>
      </c>
      <c r="C74" s="195" t="s">
        <v>5</v>
      </c>
      <c r="D74" s="245">
        <v>91.3</v>
      </c>
      <c r="E74" s="245">
        <v>91.3</v>
      </c>
      <c r="F74" s="258">
        <f>114/119*100</f>
        <v>95.798319327731093</v>
      </c>
      <c r="G74" s="247">
        <f t="shared" ref="G74:G112" si="4">F74/D74*100</f>
        <v>104.92696530967261</v>
      </c>
      <c r="H74" s="241">
        <f t="shared" ref="H74:H112" si="5">F74/E74*100</f>
        <v>104.92696530967261</v>
      </c>
      <c r="I74" s="242">
        <v>96</v>
      </c>
      <c r="J74" s="242">
        <f t="shared" ref="J74:J112" si="6">I74/D74*100</f>
        <v>105.14786418400877</v>
      </c>
      <c r="K74" s="242">
        <f t="shared" ref="K74:K112" si="7">I74/E74*100</f>
        <v>105.14786418400877</v>
      </c>
      <c r="L74" s="224"/>
    </row>
    <row r="75" spans="1:12" s="123" customFormat="1" ht="34.5" customHeight="1" x14ac:dyDescent="0.35">
      <c r="A75" s="244">
        <v>3</v>
      </c>
      <c r="B75" s="198" t="s">
        <v>80</v>
      </c>
      <c r="C75" s="195" t="s">
        <v>5</v>
      </c>
      <c r="D75" s="245">
        <v>80</v>
      </c>
      <c r="E75" s="245">
        <v>80</v>
      </c>
      <c r="F75" s="258">
        <f>110/119*100</f>
        <v>92.436974789915965</v>
      </c>
      <c r="G75" s="247">
        <f t="shared" si="4"/>
        <v>115.54621848739495</v>
      </c>
      <c r="H75" s="241">
        <f t="shared" si="5"/>
        <v>115.54621848739495</v>
      </c>
      <c r="I75" s="242">
        <v>93</v>
      </c>
      <c r="J75" s="242">
        <f t="shared" si="6"/>
        <v>116.25000000000001</v>
      </c>
      <c r="K75" s="242">
        <f t="shared" si="7"/>
        <v>116.25000000000001</v>
      </c>
      <c r="L75" s="224"/>
    </row>
    <row r="76" spans="1:12" s="123" customFormat="1" ht="37.5" customHeight="1" x14ac:dyDescent="0.35">
      <c r="A76" s="244">
        <v>4</v>
      </c>
      <c r="B76" s="263" t="s">
        <v>220</v>
      </c>
      <c r="C76" s="264" t="s">
        <v>221</v>
      </c>
      <c r="D76" s="266">
        <v>3</v>
      </c>
      <c r="E76" s="266">
        <v>3</v>
      </c>
      <c r="F76" s="267">
        <v>3</v>
      </c>
      <c r="G76" s="247">
        <f t="shared" si="4"/>
        <v>100</v>
      </c>
      <c r="H76" s="241">
        <f t="shared" si="5"/>
        <v>100</v>
      </c>
      <c r="I76" s="242">
        <v>3</v>
      </c>
      <c r="J76" s="242">
        <f t="shared" si="6"/>
        <v>100</v>
      </c>
      <c r="K76" s="242">
        <f t="shared" si="7"/>
        <v>100</v>
      </c>
      <c r="L76" s="224"/>
    </row>
    <row r="77" spans="1:12" s="123" customFormat="1" ht="21.75" customHeight="1" x14ac:dyDescent="0.35">
      <c r="A77" s="244">
        <v>5</v>
      </c>
      <c r="B77" s="263" t="s">
        <v>222</v>
      </c>
      <c r="C77" s="264" t="s">
        <v>5</v>
      </c>
      <c r="D77" s="270" t="s">
        <v>223</v>
      </c>
      <c r="E77" s="270" t="s">
        <v>223</v>
      </c>
      <c r="F77" s="267">
        <v>99</v>
      </c>
      <c r="G77" s="247">
        <f>F77/95*100</f>
        <v>104.21052631578947</v>
      </c>
      <c r="H77" s="241">
        <v>104</v>
      </c>
      <c r="I77" s="242">
        <v>99</v>
      </c>
      <c r="J77" s="242">
        <f>I77/95*100</f>
        <v>104.21052631578947</v>
      </c>
      <c r="K77" s="242">
        <v>104</v>
      </c>
      <c r="L77" s="224"/>
    </row>
    <row r="78" spans="1:12" s="123" customFormat="1" ht="21.75" customHeight="1" x14ac:dyDescent="0.35">
      <c r="A78" s="244">
        <v>6</v>
      </c>
      <c r="B78" s="250" t="s">
        <v>224</v>
      </c>
      <c r="C78" s="286" t="s">
        <v>225</v>
      </c>
      <c r="D78" s="266" t="s">
        <v>226</v>
      </c>
      <c r="E78" s="266" t="s">
        <v>226</v>
      </c>
      <c r="F78" s="267">
        <v>0</v>
      </c>
      <c r="G78" s="247">
        <v>0</v>
      </c>
      <c r="H78" s="241">
        <v>0</v>
      </c>
      <c r="I78" s="266" t="s">
        <v>226</v>
      </c>
      <c r="J78" s="242">
        <v>100</v>
      </c>
      <c r="K78" s="242">
        <v>100</v>
      </c>
      <c r="L78" s="224"/>
    </row>
    <row r="79" spans="1:12" s="123" customFormat="1" ht="21.75" customHeight="1" x14ac:dyDescent="0.35">
      <c r="A79" s="256" t="s">
        <v>331</v>
      </c>
      <c r="B79" s="271" t="s">
        <v>81</v>
      </c>
      <c r="C79" s="238"/>
      <c r="D79" s="220"/>
      <c r="E79" s="220"/>
      <c r="F79" s="265"/>
      <c r="G79" s="247"/>
      <c r="H79" s="241"/>
      <c r="I79" s="242"/>
      <c r="J79" s="242"/>
      <c r="K79" s="242"/>
      <c r="L79" s="224"/>
    </row>
    <row r="80" spans="1:12" s="123" customFormat="1" ht="33" customHeight="1" x14ac:dyDescent="0.35">
      <c r="A80" s="244">
        <v>1</v>
      </c>
      <c r="B80" s="198" t="s">
        <v>82</v>
      </c>
      <c r="C80" s="195" t="s">
        <v>5</v>
      </c>
      <c r="D80" s="245">
        <v>90</v>
      </c>
      <c r="E80" s="245">
        <v>90</v>
      </c>
      <c r="F80" s="246">
        <v>100</v>
      </c>
      <c r="G80" s="247">
        <f t="shared" si="4"/>
        <v>111.11111111111111</v>
      </c>
      <c r="H80" s="241">
        <f t="shared" si="5"/>
        <v>111.11111111111111</v>
      </c>
      <c r="I80" s="242">
        <v>100</v>
      </c>
      <c r="J80" s="242">
        <f t="shared" si="6"/>
        <v>111.11111111111111</v>
      </c>
      <c r="K80" s="242">
        <f t="shared" si="7"/>
        <v>111.11111111111111</v>
      </c>
      <c r="L80" s="224"/>
    </row>
    <row r="81" spans="1:12" s="123" customFormat="1" ht="33" customHeight="1" x14ac:dyDescent="0.35">
      <c r="A81" s="244">
        <v>2</v>
      </c>
      <c r="B81" s="198" t="s">
        <v>83</v>
      </c>
      <c r="C81" s="195" t="s">
        <v>5</v>
      </c>
      <c r="D81" s="245">
        <v>85</v>
      </c>
      <c r="E81" s="245">
        <v>85</v>
      </c>
      <c r="F81" s="246">
        <v>35.700000000000003</v>
      </c>
      <c r="G81" s="247">
        <f t="shared" si="4"/>
        <v>42.000000000000007</v>
      </c>
      <c r="H81" s="241">
        <f t="shared" si="5"/>
        <v>42.000000000000007</v>
      </c>
      <c r="I81" s="242">
        <v>85</v>
      </c>
      <c r="J81" s="242">
        <f t="shared" si="6"/>
        <v>100</v>
      </c>
      <c r="K81" s="242">
        <f t="shared" si="7"/>
        <v>100</v>
      </c>
      <c r="L81" s="224"/>
    </row>
    <row r="82" spans="1:12" s="123" customFormat="1" ht="33" customHeight="1" x14ac:dyDescent="0.35">
      <c r="A82" s="244">
        <v>3</v>
      </c>
      <c r="B82" s="198" t="s">
        <v>84</v>
      </c>
      <c r="C82" s="195" t="s">
        <v>85</v>
      </c>
      <c r="D82" s="245" t="s">
        <v>86</v>
      </c>
      <c r="E82" s="245" t="s">
        <v>86</v>
      </c>
      <c r="F82" s="246" t="s">
        <v>86</v>
      </c>
      <c r="G82" s="247">
        <v>100</v>
      </c>
      <c r="H82" s="241">
        <v>100</v>
      </c>
      <c r="I82" s="242" t="s">
        <v>86</v>
      </c>
      <c r="J82" s="242">
        <v>100</v>
      </c>
      <c r="K82" s="242">
        <v>100</v>
      </c>
      <c r="L82" s="224"/>
    </row>
    <row r="83" spans="1:12" s="123" customFormat="1" ht="51.75" customHeight="1" x14ac:dyDescent="0.35">
      <c r="A83" s="244">
        <v>4</v>
      </c>
      <c r="B83" s="71" t="s">
        <v>227</v>
      </c>
      <c r="C83" s="213" t="s">
        <v>5</v>
      </c>
      <c r="D83" s="287">
        <v>100</v>
      </c>
      <c r="E83" s="287">
        <v>100</v>
      </c>
      <c r="F83" s="288">
        <v>100</v>
      </c>
      <c r="G83" s="247">
        <f t="shared" si="4"/>
        <v>100</v>
      </c>
      <c r="H83" s="241">
        <f t="shared" si="5"/>
        <v>100</v>
      </c>
      <c r="I83" s="242">
        <v>100</v>
      </c>
      <c r="J83" s="242">
        <f t="shared" si="6"/>
        <v>100</v>
      </c>
      <c r="K83" s="242">
        <f t="shared" si="7"/>
        <v>100</v>
      </c>
      <c r="L83" s="224"/>
    </row>
    <row r="84" spans="1:12" s="123" customFormat="1" ht="36.75" customHeight="1" x14ac:dyDescent="0.35">
      <c r="A84" s="244">
        <v>5</v>
      </c>
      <c r="B84" s="71" t="s">
        <v>228</v>
      </c>
      <c r="C84" s="213" t="s">
        <v>229</v>
      </c>
      <c r="D84" s="287">
        <v>30</v>
      </c>
      <c r="E84" s="287">
        <v>30</v>
      </c>
      <c r="F84" s="288">
        <v>15</v>
      </c>
      <c r="G84" s="247">
        <f t="shared" si="4"/>
        <v>50</v>
      </c>
      <c r="H84" s="241">
        <f t="shared" si="5"/>
        <v>50</v>
      </c>
      <c r="I84" s="242">
        <v>30</v>
      </c>
      <c r="J84" s="242">
        <f t="shared" si="6"/>
        <v>100</v>
      </c>
      <c r="K84" s="242">
        <f t="shared" si="7"/>
        <v>100</v>
      </c>
      <c r="L84" s="224"/>
    </row>
    <row r="85" spans="1:12" s="123" customFormat="1" ht="21" customHeight="1" x14ac:dyDescent="0.35">
      <c r="A85" s="256" t="s">
        <v>332</v>
      </c>
      <c r="B85" s="271" t="s">
        <v>87</v>
      </c>
      <c r="C85" s="238"/>
      <c r="D85" s="220"/>
      <c r="E85" s="220"/>
      <c r="F85" s="265"/>
      <c r="G85" s="247"/>
      <c r="H85" s="241"/>
      <c r="I85" s="242"/>
      <c r="J85" s="242"/>
      <c r="K85" s="242"/>
      <c r="L85" s="224"/>
    </row>
    <row r="86" spans="1:12" s="123" customFormat="1" ht="21" customHeight="1" x14ac:dyDescent="0.35">
      <c r="A86" s="213">
        <v>1</v>
      </c>
      <c r="B86" s="289" t="s">
        <v>230</v>
      </c>
      <c r="C86" s="290" t="s">
        <v>5</v>
      </c>
      <c r="D86" s="270">
        <v>75</v>
      </c>
      <c r="E86" s="270">
        <v>75</v>
      </c>
      <c r="F86" s="267">
        <v>0</v>
      </c>
      <c r="G86" s="247">
        <f t="shared" si="4"/>
        <v>0</v>
      </c>
      <c r="H86" s="241">
        <f t="shared" si="5"/>
        <v>0</v>
      </c>
      <c r="I86" s="242">
        <v>100</v>
      </c>
      <c r="J86" s="242">
        <f t="shared" si="6"/>
        <v>133.33333333333331</v>
      </c>
      <c r="K86" s="242">
        <f t="shared" si="7"/>
        <v>133.33333333333331</v>
      </c>
      <c r="L86" s="224"/>
    </row>
    <row r="87" spans="1:12" s="123" customFormat="1" ht="39.75" customHeight="1" x14ac:dyDescent="0.35">
      <c r="A87" s="213">
        <v>2</v>
      </c>
      <c r="B87" s="289" t="s">
        <v>88</v>
      </c>
      <c r="C87" s="290" t="s">
        <v>5</v>
      </c>
      <c r="D87" s="269">
        <v>90</v>
      </c>
      <c r="E87" s="269">
        <v>90</v>
      </c>
      <c r="F87" s="267">
        <v>0</v>
      </c>
      <c r="G87" s="247">
        <f t="shared" si="4"/>
        <v>0</v>
      </c>
      <c r="H87" s="241">
        <f t="shared" si="5"/>
        <v>0</v>
      </c>
      <c r="I87" s="242">
        <v>100</v>
      </c>
      <c r="J87" s="242">
        <f t="shared" si="6"/>
        <v>111.11111111111111</v>
      </c>
      <c r="K87" s="242">
        <f t="shared" si="7"/>
        <v>111.11111111111111</v>
      </c>
      <c r="L87" s="224"/>
    </row>
    <row r="88" spans="1:12" s="123" customFormat="1" ht="39.75" customHeight="1" x14ac:dyDescent="0.35">
      <c r="A88" s="213">
        <v>3</v>
      </c>
      <c r="B88" s="289" t="s">
        <v>89</v>
      </c>
      <c r="C88" s="290" t="s">
        <v>5</v>
      </c>
      <c r="D88" s="269">
        <v>92</v>
      </c>
      <c r="E88" s="269">
        <v>92</v>
      </c>
      <c r="F88" s="267">
        <v>100</v>
      </c>
      <c r="G88" s="247">
        <f t="shared" si="4"/>
        <v>108.69565217391303</v>
      </c>
      <c r="H88" s="241">
        <f t="shared" si="5"/>
        <v>108.69565217391303</v>
      </c>
      <c r="I88" s="242">
        <v>100</v>
      </c>
      <c r="J88" s="242">
        <f t="shared" si="6"/>
        <v>108.69565217391303</v>
      </c>
      <c r="K88" s="242">
        <f t="shared" si="7"/>
        <v>108.69565217391303</v>
      </c>
      <c r="L88" s="224"/>
    </row>
    <row r="89" spans="1:12" s="123" customFormat="1" ht="36" customHeight="1" x14ac:dyDescent="0.35">
      <c r="A89" s="213">
        <v>4</v>
      </c>
      <c r="B89" s="289" t="s">
        <v>231</v>
      </c>
      <c r="C89" s="290" t="s">
        <v>5</v>
      </c>
      <c r="D89" s="270">
        <v>91</v>
      </c>
      <c r="E89" s="270">
        <v>91</v>
      </c>
      <c r="F89" s="267">
        <v>0</v>
      </c>
      <c r="G89" s="247">
        <f t="shared" si="4"/>
        <v>0</v>
      </c>
      <c r="H89" s="241">
        <f t="shared" si="5"/>
        <v>0</v>
      </c>
      <c r="I89" s="242">
        <v>100</v>
      </c>
      <c r="J89" s="242">
        <f t="shared" si="6"/>
        <v>109.8901098901099</v>
      </c>
      <c r="K89" s="242">
        <f t="shared" si="7"/>
        <v>109.8901098901099</v>
      </c>
      <c r="L89" s="224"/>
    </row>
    <row r="90" spans="1:12" s="123" customFormat="1" ht="39.75" customHeight="1" x14ac:dyDescent="0.35">
      <c r="A90" s="275" t="s">
        <v>333</v>
      </c>
      <c r="B90" s="291" t="s">
        <v>232</v>
      </c>
      <c r="C90" s="292"/>
      <c r="D90" s="270"/>
      <c r="E90" s="270"/>
      <c r="F90" s="267"/>
      <c r="G90" s="247"/>
      <c r="H90" s="241"/>
      <c r="I90" s="242"/>
      <c r="J90" s="242"/>
      <c r="K90" s="242"/>
      <c r="L90" s="224"/>
    </row>
    <row r="91" spans="1:12" s="123" customFormat="1" ht="36.75" customHeight="1" x14ac:dyDescent="0.35">
      <c r="A91" s="264">
        <v>1</v>
      </c>
      <c r="B91" s="289" t="s">
        <v>233</v>
      </c>
      <c r="C91" s="290" t="s">
        <v>5</v>
      </c>
      <c r="D91" s="270">
        <v>55</v>
      </c>
      <c r="E91" s="270">
        <v>55</v>
      </c>
      <c r="F91" s="267">
        <v>100</v>
      </c>
      <c r="G91" s="247">
        <f t="shared" si="4"/>
        <v>181.81818181818181</v>
      </c>
      <c r="H91" s="241">
        <f t="shared" si="5"/>
        <v>181.81818181818181</v>
      </c>
      <c r="I91" s="242">
        <v>100</v>
      </c>
      <c r="J91" s="242">
        <f t="shared" si="6"/>
        <v>181.81818181818181</v>
      </c>
      <c r="K91" s="242">
        <f t="shared" si="7"/>
        <v>181.81818181818181</v>
      </c>
      <c r="L91" s="224"/>
    </row>
    <row r="92" spans="1:12" s="123" customFormat="1" ht="53.25" customHeight="1" x14ac:dyDescent="0.35">
      <c r="A92" s="264">
        <v>2</v>
      </c>
      <c r="B92" s="289" t="s">
        <v>234</v>
      </c>
      <c r="C92" s="290" t="s">
        <v>5</v>
      </c>
      <c r="D92" s="270">
        <v>40</v>
      </c>
      <c r="E92" s="270">
        <v>40</v>
      </c>
      <c r="F92" s="267">
        <v>100</v>
      </c>
      <c r="G92" s="247">
        <f t="shared" si="4"/>
        <v>250</v>
      </c>
      <c r="H92" s="241">
        <f t="shared" si="5"/>
        <v>250</v>
      </c>
      <c r="I92" s="242">
        <v>100</v>
      </c>
      <c r="J92" s="242">
        <f t="shared" si="6"/>
        <v>250</v>
      </c>
      <c r="K92" s="242">
        <f t="shared" si="7"/>
        <v>250</v>
      </c>
      <c r="L92" s="224"/>
    </row>
    <row r="93" spans="1:12" s="123" customFormat="1" ht="55.5" customHeight="1" x14ac:dyDescent="0.35">
      <c r="A93" s="264">
        <v>3</v>
      </c>
      <c r="B93" s="289" t="s">
        <v>235</v>
      </c>
      <c r="C93" s="290" t="s">
        <v>5</v>
      </c>
      <c r="D93" s="270">
        <v>100</v>
      </c>
      <c r="E93" s="270">
        <v>100</v>
      </c>
      <c r="F93" s="267">
        <v>100</v>
      </c>
      <c r="G93" s="247">
        <f t="shared" si="4"/>
        <v>100</v>
      </c>
      <c r="H93" s="241">
        <f t="shared" si="5"/>
        <v>100</v>
      </c>
      <c r="I93" s="242">
        <v>100</v>
      </c>
      <c r="J93" s="242">
        <f t="shared" si="6"/>
        <v>100</v>
      </c>
      <c r="K93" s="242">
        <f t="shared" si="7"/>
        <v>100</v>
      </c>
      <c r="L93" s="224"/>
    </row>
    <row r="94" spans="1:12" s="123" customFormat="1" ht="70.5" customHeight="1" x14ac:dyDescent="0.35">
      <c r="A94" s="264">
        <v>4</v>
      </c>
      <c r="B94" s="289" t="s">
        <v>236</v>
      </c>
      <c r="C94" s="290" t="s">
        <v>5</v>
      </c>
      <c r="D94" s="270" t="s">
        <v>250</v>
      </c>
      <c r="E94" s="270" t="s">
        <v>250</v>
      </c>
      <c r="F94" s="267">
        <v>100</v>
      </c>
      <c r="G94" s="247">
        <f t="shared" si="4"/>
        <v>100</v>
      </c>
      <c r="H94" s="241">
        <f t="shared" si="5"/>
        <v>100</v>
      </c>
      <c r="I94" s="242">
        <v>100</v>
      </c>
      <c r="J94" s="242">
        <f t="shared" si="6"/>
        <v>100</v>
      </c>
      <c r="K94" s="242">
        <f t="shared" si="7"/>
        <v>100</v>
      </c>
      <c r="L94" s="224"/>
    </row>
    <row r="95" spans="1:12" s="123" customFormat="1" ht="75" customHeight="1" x14ac:dyDescent="0.35">
      <c r="A95" s="264">
        <v>5</v>
      </c>
      <c r="B95" s="289" t="s">
        <v>237</v>
      </c>
      <c r="C95" s="290" t="s">
        <v>5</v>
      </c>
      <c r="D95" s="270" t="s">
        <v>251</v>
      </c>
      <c r="E95" s="270" t="s">
        <v>251</v>
      </c>
      <c r="F95" s="267">
        <v>100</v>
      </c>
      <c r="G95" s="247">
        <f t="shared" si="4"/>
        <v>153.84615384615387</v>
      </c>
      <c r="H95" s="241">
        <f t="shared" si="5"/>
        <v>153.84615384615387</v>
      </c>
      <c r="I95" s="242">
        <v>100</v>
      </c>
      <c r="J95" s="242">
        <f t="shared" si="6"/>
        <v>153.84615384615387</v>
      </c>
      <c r="K95" s="242">
        <f t="shared" si="7"/>
        <v>153.84615384615387</v>
      </c>
      <c r="L95" s="224"/>
    </row>
    <row r="96" spans="1:12" s="123" customFormat="1" ht="54" customHeight="1" x14ac:dyDescent="0.35">
      <c r="A96" s="264">
        <v>6</v>
      </c>
      <c r="B96" s="289" t="s">
        <v>238</v>
      </c>
      <c r="C96" s="290" t="s">
        <v>5</v>
      </c>
      <c r="D96" s="270" t="s">
        <v>250</v>
      </c>
      <c r="E96" s="270" t="s">
        <v>250</v>
      </c>
      <c r="F96" s="267">
        <v>100</v>
      </c>
      <c r="G96" s="247">
        <f t="shared" si="4"/>
        <v>100</v>
      </c>
      <c r="H96" s="241">
        <f t="shared" si="5"/>
        <v>100</v>
      </c>
      <c r="I96" s="242">
        <v>100</v>
      </c>
      <c r="J96" s="242">
        <f t="shared" si="6"/>
        <v>100</v>
      </c>
      <c r="K96" s="242">
        <f t="shared" si="7"/>
        <v>100</v>
      </c>
      <c r="L96" s="224"/>
    </row>
    <row r="97" spans="1:12" s="123" customFormat="1" ht="72" customHeight="1" x14ac:dyDescent="0.35">
      <c r="A97" s="264">
        <v>7</v>
      </c>
      <c r="B97" s="289" t="s">
        <v>239</v>
      </c>
      <c r="C97" s="290" t="s">
        <v>5</v>
      </c>
      <c r="D97" s="270" t="s">
        <v>251</v>
      </c>
      <c r="E97" s="270" t="s">
        <v>251</v>
      </c>
      <c r="F97" s="267">
        <v>100</v>
      </c>
      <c r="G97" s="247">
        <f t="shared" si="4"/>
        <v>153.84615384615387</v>
      </c>
      <c r="H97" s="241">
        <f t="shared" si="5"/>
        <v>153.84615384615387</v>
      </c>
      <c r="I97" s="242">
        <v>100</v>
      </c>
      <c r="J97" s="242">
        <f t="shared" si="6"/>
        <v>153.84615384615387</v>
      </c>
      <c r="K97" s="242">
        <f t="shared" si="7"/>
        <v>153.84615384615387</v>
      </c>
      <c r="L97" s="224"/>
    </row>
    <row r="98" spans="1:12" s="123" customFormat="1" ht="27" customHeight="1" x14ac:dyDescent="0.35">
      <c r="A98" s="275" t="s">
        <v>334</v>
      </c>
      <c r="B98" s="291" t="s">
        <v>240</v>
      </c>
      <c r="C98" s="290"/>
      <c r="D98" s="293"/>
      <c r="E98" s="293"/>
      <c r="F98" s="294"/>
      <c r="G98" s="247"/>
      <c r="H98" s="241"/>
      <c r="I98" s="242"/>
      <c r="J98" s="242"/>
      <c r="K98" s="242"/>
      <c r="L98" s="224"/>
    </row>
    <row r="99" spans="1:12" s="123" customFormat="1" ht="51" customHeight="1" x14ac:dyDescent="0.35">
      <c r="A99" s="264"/>
      <c r="B99" s="289" t="s">
        <v>241</v>
      </c>
      <c r="C99" s="290" t="s">
        <v>5</v>
      </c>
      <c r="D99" s="269">
        <v>100</v>
      </c>
      <c r="E99" s="269">
        <v>100</v>
      </c>
      <c r="F99" s="267">
        <v>100</v>
      </c>
      <c r="G99" s="247">
        <f t="shared" si="4"/>
        <v>100</v>
      </c>
      <c r="H99" s="241">
        <f t="shared" si="5"/>
        <v>100</v>
      </c>
      <c r="I99" s="242">
        <v>100</v>
      </c>
      <c r="J99" s="242">
        <f t="shared" si="6"/>
        <v>100</v>
      </c>
      <c r="K99" s="242">
        <f t="shared" si="7"/>
        <v>100</v>
      </c>
      <c r="L99" s="224"/>
    </row>
    <row r="100" spans="1:12" s="123" customFormat="1" ht="29.25" customHeight="1" x14ac:dyDescent="0.35">
      <c r="A100" s="295" t="s">
        <v>335</v>
      </c>
      <c r="B100" s="296" t="s">
        <v>242</v>
      </c>
      <c r="C100" s="295"/>
      <c r="D100" s="293"/>
      <c r="E100" s="293"/>
      <c r="F100" s="294"/>
      <c r="G100" s="247"/>
      <c r="H100" s="241"/>
      <c r="I100" s="242"/>
      <c r="J100" s="242"/>
      <c r="K100" s="242"/>
      <c r="L100" s="224"/>
    </row>
    <row r="101" spans="1:12" s="123" customFormat="1" ht="57" customHeight="1" x14ac:dyDescent="0.35">
      <c r="A101" s="297">
        <v>1</v>
      </c>
      <c r="B101" s="298" t="s">
        <v>243</v>
      </c>
      <c r="C101" s="299" t="s">
        <v>229</v>
      </c>
      <c r="D101" s="269">
        <v>2700</v>
      </c>
      <c r="E101" s="269">
        <v>2700</v>
      </c>
      <c r="F101" s="267">
        <v>1589</v>
      </c>
      <c r="G101" s="247">
        <f t="shared" si="4"/>
        <v>58.851851851851855</v>
      </c>
      <c r="H101" s="241">
        <f t="shared" si="5"/>
        <v>58.851851851851855</v>
      </c>
      <c r="I101" s="242">
        <v>2700</v>
      </c>
      <c r="J101" s="242">
        <f t="shared" si="6"/>
        <v>100</v>
      </c>
      <c r="K101" s="242">
        <f t="shared" si="7"/>
        <v>100</v>
      </c>
      <c r="L101" s="224"/>
    </row>
    <row r="102" spans="1:12" s="123" customFormat="1" ht="37.5" customHeight="1" x14ac:dyDescent="0.35">
      <c r="A102" s="297">
        <v>2</v>
      </c>
      <c r="B102" s="298" t="s">
        <v>244</v>
      </c>
      <c r="C102" s="299" t="s">
        <v>229</v>
      </c>
      <c r="D102" s="269">
        <v>120</v>
      </c>
      <c r="E102" s="269">
        <v>120</v>
      </c>
      <c r="F102" s="267">
        <v>62</v>
      </c>
      <c r="G102" s="247">
        <f t="shared" si="4"/>
        <v>51.666666666666671</v>
      </c>
      <c r="H102" s="241">
        <f t="shared" si="5"/>
        <v>51.666666666666671</v>
      </c>
      <c r="I102" s="242">
        <v>120</v>
      </c>
      <c r="J102" s="242">
        <f t="shared" si="6"/>
        <v>100</v>
      </c>
      <c r="K102" s="242">
        <f t="shared" si="7"/>
        <v>100</v>
      </c>
      <c r="L102" s="224"/>
    </row>
    <row r="103" spans="1:12" s="123" customFormat="1" ht="37.5" customHeight="1" x14ac:dyDescent="0.35">
      <c r="A103" s="297">
        <v>3</v>
      </c>
      <c r="B103" s="298" t="s">
        <v>245</v>
      </c>
      <c r="C103" s="299" t="s">
        <v>246</v>
      </c>
      <c r="D103" s="269">
        <v>12</v>
      </c>
      <c r="E103" s="269">
        <v>12</v>
      </c>
      <c r="F103" s="267">
        <v>4</v>
      </c>
      <c r="G103" s="247">
        <f t="shared" si="4"/>
        <v>33.333333333333329</v>
      </c>
      <c r="H103" s="241">
        <f t="shared" si="5"/>
        <v>33.333333333333329</v>
      </c>
      <c r="I103" s="242">
        <v>12</v>
      </c>
      <c r="J103" s="242">
        <f t="shared" si="6"/>
        <v>100</v>
      </c>
      <c r="K103" s="242">
        <f t="shared" si="7"/>
        <v>100</v>
      </c>
      <c r="L103" s="224"/>
    </row>
    <row r="104" spans="1:12" s="123" customFormat="1" ht="21.75" customHeight="1" x14ac:dyDescent="0.35">
      <c r="A104" s="295" t="s">
        <v>336</v>
      </c>
      <c r="B104" s="296" t="s">
        <v>247</v>
      </c>
      <c r="C104" s="297"/>
      <c r="D104" s="300"/>
      <c r="E104" s="300"/>
      <c r="F104" s="246"/>
      <c r="G104" s="247"/>
      <c r="H104" s="241"/>
      <c r="I104" s="242"/>
      <c r="J104" s="242"/>
      <c r="K104" s="242"/>
      <c r="L104" s="224"/>
    </row>
    <row r="105" spans="1:12" s="123" customFormat="1" ht="36" customHeight="1" x14ac:dyDescent="0.35">
      <c r="A105" s="264">
        <v>1</v>
      </c>
      <c r="B105" s="71" t="s">
        <v>248</v>
      </c>
      <c r="C105" s="213" t="s">
        <v>5</v>
      </c>
      <c r="D105" s="287">
        <v>100</v>
      </c>
      <c r="E105" s="287">
        <v>100</v>
      </c>
      <c r="F105" s="288">
        <v>100</v>
      </c>
      <c r="G105" s="247">
        <f t="shared" si="4"/>
        <v>100</v>
      </c>
      <c r="H105" s="241">
        <f t="shared" si="5"/>
        <v>100</v>
      </c>
      <c r="I105" s="242">
        <v>100</v>
      </c>
      <c r="J105" s="242">
        <f t="shared" si="6"/>
        <v>100</v>
      </c>
      <c r="K105" s="248">
        <f t="shared" si="7"/>
        <v>100</v>
      </c>
      <c r="L105" s="224"/>
    </row>
    <row r="106" spans="1:12" s="123" customFormat="1" ht="36" customHeight="1" x14ac:dyDescent="0.35">
      <c r="A106" s="264">
        <v>2</v>
      </c>
      <c r="B106" s="71" t="s">
        <v>249</v>
      </c>
      <c r="C106" s="213" t="s">
        <v>5</v>
      </c>
      <c r="D106" s="287">
        <v>100</v>
      </c>
      <c r="E106" s="287">
        <v>100</v>
      </c>
      <c r="F106" s="288">
        <v>100</v>
      </c>
      <c r="G106" s="247">
        <f t="shared" si="4"/>
        <v>100</v>
      </c>
      <c r="H106" s="241">
        <f t="shared" si="5"/>
        <v>100</v>
      </c>
      <c r="I106" s="242">
        <v>100</v>
      </c>
      <c r="J106" s="242">
        <f t="shared" si="6"/>
        <v>100</v>
      </c>
      <c r="K106" s="242">
        <f t="shared" si="7"/>
        <v>100</v>
      </c>
      <c r="L106" s="224"/>
    </row>
    <row r="107" spans="1:12" s="123" customFormat="1" ht="26.25" customHeight="1" x14ac:dyDescent="0.35">
      <c r="A107" s="301" t="s">
        <v>339</v>
      </c>
      <c r="B107" s="302" t="s">
        <v>340</v>
      </c>
      <c r="C107" s="303"/>
      <c r="D107" s="182"/>
      <c r="E107" s="254"/>
      <c r="F107" s="258"/>
      <c r="G107" s="247"/>
      <c r="H107" s="241"/>
      <c r="I107" s="259"/>
      <c r="J107" s="242"/>
      <c r="K107" s="242"/>
      <c r="L107" s="224"/>
    </row>
    <row r="108" spans="1:12" s="123" customFormat="1" ht="26.25" customHeight="1" x14ac:dyDescent="0.35">
      <c r="A108" s="304">
        <v>1</v>
      </c>
      <c r="B108" s="305" t="s">
        <v>145</v>
      </c>
      <c r="C108" s="223" t="s">
        <v>5</v>
      </c>
      <c r="D108" s="306">
        <v>47.9</v>
      </c>
      <c r="E108" s="306">
        <v>47.9</v>
      </c>
      <c r="F108" s="255">
        <v>21.5</v>
      </c>
      <c r="G108" s="247">
        <f t="shared" si="4"/>
        <v>44.88517745302714</v>
      </c>
      <c r="H108" s="241">
        <f t="shared" si="5"/>
        <v>44.88517745302714</v>
      </c>
      <c r="I108" s="242">
        <v>48</v>
      </c>
      <c r="J108" s="242">
        <f t="shared" si="6"/>
        <v>100.20876826722338</v>
      </c>
      <c r="K108" s="242">
        <f t="shared" si="7"/>
        <v>100.20876826722338</v>
      </c>
      <c r="L108" s="224"/>
    </row>
    <row r="109" spans="1:12" s="123" customFormat="1" ht="26.25" customHeight="1" x14ac:dyDescent="0.35">
      <c r="A109" s="307">
        <v>2</v>
      </c>
      <c r="B109" s="305" t="s">
        <v>146</v>
      </c>
      <c r="C109" s="223" t="s">
        <v>5</v>
      </c>
      <c r="D109" s="306">
        <v>40</v>
      </c>
      <c r="E109" s="306">
        <v>40</v>
      </c>
      <c r="F109" s="255">
        <v>22.1</v>
      </c>
      <c r="G109" s="247">
        <f t="shared" si="4"/>
        <v>55.25</v>
      </c>
      <c r="H109" s="241">
        <f t="shared" si="5"/>
        <v>55.25</v>
      </c>
      <c r="I109" s="242">
        <v>40</v>
      </c>
      <c r="J109" s="242">
        <f t="shared" si="6"/>
        <v>100</v>
      </c>
      <c r="K109" s="242">
        <f t="shared" si="7"/>
        <v>100</v>
      </c>
      <c r="L109" s="224"/>
    </row>
    <row r="110" spans="1:12" s="123" customFormat="1" ht="26.25" customHeight="1" x14ac:dyDescent="0.35">
      <c r="A110" s="307">
        <v>3</v>
      </c>
      <c r="B110" s="305" t="s">
        <v>147</v>
      </c>
      <c r="C110" s="223" t="s">
        <v>5</v>
      </c>
      <c r="D110" s="306">
        <v>7.9</v>
      </c>
      <c r="E110" s="306">
        <v>7.9</v>
      </c>
      <c r="F110" s="255">
        <v>2.5</v>
      </c>
      <c r="G110" s="247">
        <f t="shared" si="4"/>
        <v>31.645569620253163</v>
      </c>
      <c r="H110" s="241">
        <f t="shared" si="5"/>
        <v>31.645569620253163</v>
      </c>
      <c r="I110" s="248">
        <v>7.9</v>
      </c>
      <c r="J110" s="242">
        <f t="shared" si="6"/>
        <v>100</v>
      </c>
      <c r="K110" s="242">
        <f t="shared" si="7"/>
        <v>100</v>
      </c>
      <c r="L110" s="224"/>
    </row>
    <row r="111" spans="1:12" s="123" customFormat="1" ht="26.25" customHeight="1" x14ac:dyDescent="0.35">
      <c r="A111" s="307">
        <v>4</v>
      </c>
      <c r="B111" s="305" t="s">
        <v>148</v>
      </c>
      <c r="C111" s="223" t="s">
        <v>5</v>
      </c>
      <c r="D111" s="306">
        <v>38.92</v>
      </c>
      <c r="E111" s="306">
        <v>38.92</v>
      </c>
      <c r="F111" s="255">
        <v>16.5</v>
      </c>
      <c r="G111" s="247">
        <f t="shared" si="4"/>
        <v>42.394655704008223</v>
      </c>
      <c r="H111" s="241">
        <f t="shared" si="5"/>
        <v>42.394655704008223</v>
      </c>
      <c r="I111" s="249">
        <v>38.92</v>
      </c>
      <c r="J111" s="242">
        <f t="shared" si="6"/>
        <v>100</v>
      </c>
      <c r="K111" s="242">
        <f t="shared" si="7"/>
        <v>100</v>
      </c>
      <c r="L111" s="224"/>
    </row>
    <row r="112" spans="1:12" s="123" customFormat="1" ht="26.25" customHeight="1" x14ac:dyDescent="0.35">
      <c r="A112" s="308">
        <v>5</v>
      </c>
      <c r="B112" s="71" t="s">
        <v>44</v>
      </c>
      <c r="C112" s="213" t="s">
        <v>5</v>
      </c>
      <c r="D112" s="309">
        <v>99</v>
      </c>
      <c r="E112" s="309">
        <v>99</v>
      </c>
      <c r="F112" s="255">
        <v>99</v>
      </c>
      <c r="G112" s="247">
        <f t="shared" si="4"/>
        <v>100</v>
      </c>
      <c r="H112" s="241">
        <f t="shared" si="5"/>
        <v>100</v>
      </c>
      <c r="I112" s="242">
        <v>99</v>
      </c>
      <c r="J112" s="242">
        <f t="shared" si="6"/>
        <v>100</v>
      </c>
      <c r="K112" s="242">
        <f t="shared" si="7"/>
        <v>100</v>
      </c>
      <c r="L112" s="224"/>
    </row>
    <row r="113" spans="9:12" x14ac:dyDescent="0.35">
      <c r="I113" s="133"/>
      <c r="J113" s="133"/>
      <c r="K113" s="133"/>
      <c r="L113" s="105"/>
    </row>
  </sheetData>
  <mergeCells count="14">
    <mergeCell ref="K5:K6"/>
    <mergeCell ref="I5:I6"/>
    <mergeCell ref="J5:J6"/>
    <mergeCell ref="L5:L6"/>
    <mergeCell ref="E1:H1"/>
    <mergeCell ref="A2:H2"/>
    <mergeCell ref="A3:H3"/>
    <mergeCell ref="A5:A6"/>
    <mergeCell ref="B5:B6"/>
    <mergeCell ref="C5:C6"/>
    <mergeCell ref="D5:E5"/>
    <mergeCell ref="H5:H6"/>
    <mergeCell ref="F5:F6"/>
    <mergeCell ref="G5:G6"/>
  </mergeCells>
  <pageMargins left="0.55118110236220474" right="0.19685039370078741" top="0.43307086614173229" bottom="0.39370078740157483" header="0.19685039370078741" footer="0"/>
  <pageSetup paperSize="9" scale="99" firstPageNumber="3" fitToHeight="0" orientation="landscape" useFirstPageNumber="1"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view="pageBreakPreview" zoomScaleNormal="100" zoomScaleSheetLayoutView="100" workbookViewId="0">
      <pane ySplit="6" topLeftCell="A10" activePane="bottomLeft" state="frozen"/>
      <selection pane="bottomLeft" activeCell="D6" sqref="D6"/>
    </sheetView>
  </sheetViews>
  <sheetFormatPr defaultRowHeight="15.5" x14ac:dyDescent="0.35"/>
  <cols>
    <col min="1" max="1" width="6.7265625" style="26" customWidth="1"/>
    <col min="2" max="2" width="31.1796875" style="27" customWidth="1"/>
    <col min="3" max="3" width="10.26953125" style="16" customWidth="1"/>
    <col min="4" max="4" width="10.26953125" style="31" customWidth="1"/>
    <col min="5" max="7" width="10.26953125" style="2" customWidth="1"/>
    <col min="8" max="8" width="10.26953125" style="28" customWidth="1"/>
    <col min="9" max="10" width="9" style="14"/>
    <col min="11" max="11" width="10.7265625" style="14" bestFit="1" customWidth="1"/>
    <col min="12" max="12" width="6.6328125" style="14" customWidth="1"/>
    <col min="13" max="175" width="9" style="14"/>
    <col min="176" max="176" width="5.453125" style="14" customWidth="1"/>
    <col min="177" max="177" width="54.1796875" style="14" customWidth="1"/>
    <col min="178" max="178" width="9.7265625" style="14" customWidth="1"/>
    <col min="179" max="183" width="0" style="14" hidden="1" customWidth="1"/>
    <col min="184" max="186" width="12.7265625" style="14" customWidth="1"/>
    <col min="187" max="190" width="0" style="14" hidden="1" customWidth="1"/>
    <col min="191" max="192" width="13.7265625" style="14" customWidth="1"/>
    <col min="193" max="193" width="13.1796875" style="14" bestFit="1" customWidth="1"/>
    <col min="194" max="431" width="9" style="14"/>
    <col min="432" max="432" width="5.453125" style="14" customWidth="1"/>
    <col min="433" max="433" width="54.1796875" style="14" customWidth="1"/>
    <col min="434" max="434" width="9.7265625" style="14" customWidth="1"/>
    <col min="435" max="439" width="0" style="14" hidden="1" customWidth="1"/>
    <col min="440" max="442" width="12.7265625" style="14" customWidth="1"/>
    <col min="443" max="446" width="0" style="14" hidden="1" customWidth="1"/>
    <col min="447" max="448" width="13.7265625" style="14" customWidth="1"/>
    <col min="449" max="449" width="13.1796875" style="14" bestFit="1" customWidth="1"/>
    <col min="450" max="687" width="9" style="14"/>
    <col min="688" max="688" width="5.453125" style="14" customWidth="1"/>
    <col min="689" max="689" width="54.1796875" style="14" customWidth="1"/>
    <col min="690" max="690" width="9.7265625" style="14" customWidth="1"/>
    <col min="691" max="695" width="0" style="14" hidden="1" customWidth="1"/>
    <col min="696" max="698" width="12.7265625" style="14" customWidth="1"/>
    <col min="699" max="702" width="0" style="14" hidden="1" customWidth="1"/>
    <col min="703" max="704" width="13.7265625" style="14" customWidth="1"/>
    <col min="705" max="705" width="13.1796875" style="14" bestFit="1" customWidth="1"/>
    <col min="706" max="943" width="9" style="14"/>
    <col min="944" max="944" width="5.453125" style="14" customWidth="1"/>
    <col min="945" max="945" width="54.1796875" style="14" customWidth="1"/>
    <col min="946" max="946" width="9.7265625" style="14" customWidth="1"/>
    <col min="947" max="951" width="0" style="14" hidden="1" customWidth="1"/>
    <col min="952" max="954" width="12.7265625" style="14" customWidth="1"/>
    <col min="955" max="958" width="0" style="14" hidden="1" customWidth="1"/>
    <col min="959" max="960" width="13.7265625" style="14" customWidth="1"/>
    <col min="961" max="961" width="13.1796875" style="14" bestFit="1" customWidth="1"/>
    <col min="962" max="1199" width="9" style="14"/>
    <col min="1200" max="1200" width="5.453125" style="14" customWidth="1"/>
    <col min="1201" max="1201" width="54.1796875" style="14" customWidth="1"/>
    <col min="1202" max="1202" width="9.7265625" style="14" customWidth="1"/>
    <col min="1203" max="1207" width="0" style="14" hidden="1" customWidth="1"/>
    <col min="1208" max="1210" width="12.7265625" style="14" customWidth="1"/>
    <col min="1211" max="1214" width="0" style="14" hidden="1" customWidth="1"/>
    <col min="1215" max="1216" width="13.7265625" style="14" customWidth="1"/>
    <col min="1217" max="1217" width="13.1796875" style="14" bestFit="1" customWidth="1"/>
    <col min="1218" max="1455" width="9" style="14"/>
    <col min="1456" max="1456" width="5.453125" style="14" customWidth="1"/>
    <col min="1457" max="1457" width="54.1796875" style="14" customWidth="1"/>
    <col min="1458" max="1458" width="9.7265625" style="14" customWidth="1"/>
    <col min="1459" max="1463" width="0" style="14" hidden="1" customWidth="1"/>
    <col min="1464" max="1466" width="12.7265625" style="14" customWidth="1"/>
    <col min="1467" max="1470" width="0" style="14" hidden="1" customWidth="1"/>
    <col min="1471" max="1472" width="13.7265625" style="14" customWidth="1"/>
    <col min="1473" max="1473" width="13.1796875" style="14" bestFit="1" customWidth="1"/>
    <col min="1474" max="1711" width="9" style="14"/>
    <col min="1712" max="1712" width="5.453125" style="14" customWidth="1"/>
    <col min="1713" max="1713" width="54.1796875" style="14" customWidth="1"/>
    <col min="1714" max="1714" width="9.7265625" style="14" customWidth="1"/>
    <col min="1715" max="1719" width="0" style="14" hidden="1" customWidth="1"/>
    <col min="1720" max="1722" width="12.7265625" style="14" customWidth="1"/>
    <col min="1723" max="1726" width="0" style="14" hidden="1" customWidth="1"/>
    <col min="1727" max="1728" width="13.7265625" style="14" customWidth="1"/>
    <col min="1729" max="1729" width="13.1796875" style="14" bestFit="1" customWidth="1"/>
    <col min="1730" max="1967" width="9" style="14"/>
    <col min="1968" max="1968" width="5.453125" style="14" customWidth="1"/>
    <col min="1969" max="1969" width="54.1796875" style="14" customWidth="1"/>
    <col min="1970" max="1970" width="9.7265625" style="14" customWidth="1"/>
    <col min="1971" max="1975" width="0" style="14" hidden="1" customWidth="1"/>
    <col min="1976" max="1978" width="12.7265625" style="14" customWidth="1"/>
    <col min="1979" max="1982" width="0" style="14" hidden="1" customWidth="1"/>
    <col min="1983" max="1984" width="13.7265625" style="14" customWidth="1"/>
    <col min="1985" max="1985" width="13.1796875" style="14" bestFit="1" customWidth="1"/>
    <col min="1986" max="2223" width="9" style="14"/>
    <col min="2224" max="2224" width="5.453125" style="14" customWidth="1"/>
    <col min="2225" max="2225" width="54.1796875" style="14" customWidth="1"/>
    <col min="2226" max="2226" width="9.7265625" style="14" customWidth="1"/>
    <col min="2227" max="2231" width="0" style="14" hidden="1" customWidth="1"/>
    <col min="2232" max="2234" width="12.7265625" style="14" customWidth="1"/>
    <col min="2235" max="2238" width="0" style="14" hidden="1" customWidth="1"/>
    <col min="2239" max="2240" width="13.7265625" style="14" customWidth="1"/>
    <col min="2241" max="2241" width="13.1796875" style="14" bestFit="1" customWidth="1"/>
    <col min="2242" max="2479" width="9" style="14"/>
    <col min="2480" max="2480" width="5.453125" style="14" customWidth="1"/>
    <col min="2481" max="2481" width="54.1796875" style="14" customWidth="1"/>
    <col min="2482" max="2482" width="9.7265625" style="14" customWidth="1"/>
    <col min="2483" max="2487" width="0" style="14" hidden="1" customWidth="1"/>
    <col min="2488" max="2490" width="12.7265625" style="14" customWidth="1"/>
    <col min="2491" max="2494" width="0" style="14" hidden="1" customWidth="1"/>
    <col min="2495" max="2496" width="13.7265625" style="14" customWidth="1"/>
    <col min="2497" max="2497" width="13.1796875" style="14" bestFit="1" customWidth="1"/>
    <col min="2498" max="2735" width="9" style="14"/>
    <col min="2736" max="2736" width="5.453125" style="14" customWidth="1"/>
    <col min="2737" max="2737" width="54.1796875" style="14" customWidth="1"/>
    <col min="2738" max="2738" width="9.7265625" style="14" customWidth="1"/>
    <col min="2739" max="2743" width="0" style="14" hidden="1" customWidth="1"/>
    <col min="2744" max="2746" width="12.7265625" style="14" customWidth="1"/>
    <col min="2747" max="2750" width="0" style="14" hidden="1" customWidth="1"/>
    <col min="2751" max="2752" width="13.7265625" style="14" customWidth="1"/>
    <col min="2753" max="2753" width="13.1796875" style="14" bestFit="1" customWidth="1"/>
    <col min="2754" max="2991" width="9" style="14"/>
    <col min="2992" max="2992" width="5.453125" style="14" customWidth="1"/>
    <col min="2993" max="2993" width="54.1796875" style="14" customWidth="1"/>
    <col min="2994" max="2994" width="9.7265625" style="14" customWidth="1"/>
    <col min="2995" max="2999" width="0" style="14" hidden="1" customWidth="1"/>
    <col min="3000" max="3002" width="12.7265625" style="14" customWidth="1"/>
    <col min="3003" max="3006" width="0" style="14" hidden="1" customWidth="1"/>
    <col min="3007" max="3008" width="13.7265625" style="14" customWidth="1"/>
    <col min="3009" max="3009" width="13.1796875" style="14" bestFit="1" customWidth="1"/>
    <col min="3010" max="3247" width="9" style="14"/>
    <col min="3248" max="3248" width="5.453125" style="14" customWidth="1"/>
    <col min="3249" max="3249" width="54.1796875" style="14" customWidth="1"/>
    <col min="3250" max="3250" width="9.7265625" style="14" customWidth="1"/>
    <col min="3251" max="3255" width="0" style="14" hidden="1" customWidth="1"/>
    <col min="3256" max="3258" width="12.7265625" style="14" customWidth="1"/>
    <col min="3259" max="3262" width="0" style="14" hidden="1" customWidth="1"/>
    <col min="3263" max="3264" width="13.7265625" style="14" customWidth="1"/>
    <col min="3265" max="3265" width="13.1796875" style="14" bestFit="1" customWidth="1"/>
    <col min="3266" max="3503" width="9" style="14"/>
    <col min="3504" max="3504" width="5.453125" style="14" customWidth="1"/>
    <col min="3505" max="3505" width="54.1796875" style="14" customWidth="1"/>
    <col min="3506" max="3506" width="9.7265625" style="14" customWidth="1"/>
    <col min="3507" max="3511" width="0" style="14" hidden="1" customWidth="1"/>
    <col min="3512" max="3514" width="12.7265625" style="14" customWidth="1"/>
    <col min="3515" max="3518" width="0" style="14" hidden="1" customWidth="1"/>
    <col min="3519" max="3520" width="13.7265625" style="14" customWidth="1"/>
    <col min="3521" max="3521" width="13.1796875" style="14" bestFit="1" customWidth="1"/>
    <col min="3522" max="3759" width="9" style="14"/>
    <col min="3760" max="3760" width="5.453125" style="14" customWidth="1"/>
    <col min="3761" max="3761" width="54.1796875" style="14" customWidth="1"/>
    <col min="3762" max="3762" width="9.7265625" style="14" customWidth="1"/>
    <col min="3763" max="3767" width="0" style="14" hidden="1" customWidth="1"/>
    <col min="3768" max="3770" width="12.7265625" style="14" customWidth="1"/>
    <col min="3771" max="3774" width="0" style="14" hidden="1" customWidth="1"/>
    <col min="3775" max="3776" width="13.7265625" style="14" customWidth="1"/>
    <col min="3777" max="3777" width="13.1796875" style="14" bestFit="1" customWidth="1"/>
    <col min="3778" max="4015" width="9" style="14"/>
    <col min="4016" max="4016" width="5.453125" style="14" customWidth="1"/>
    <col min="4017" max="4017" width="54.1796875" style="14" customWidth="1"/>
    <col min="4018" max="4018" width="9.7265625" style="14" customWidth="1"/>
    <col min="4019" max="4023" width="0" style="14" hidden="1" customWidth="1"/>
    <col min="4024" max="4026" width="12.7265625" style="14" customWidth="1"/>
    <col min="4027" max="4030" width="0" style="14" hidden="1" customWidth="1"/>
    <col min="4031" max="4032" width="13.7265625" style="14" customWidth="1"/>
    <col min="4033" max="4033" width="13.1796875" style="14" bestFit="1" customWidth="1"/>
    <col min="4034" max="4271" width="9" style="14"/>
    <col min="4272" max="4272" width="5.453125" style="14" customWidth="1"/>
    <col min="4273" max="4273" width="54.1796875" style="14" customWidth="1"/>
    <col min="4274" max="4274" width="9.7265625" style="14" customWidth="1"/>
    <col min="4275" max="4279" width="0" style="14" hidden="1" customWidth="1"/>
    <col min="4280" max="4282" width="12.7265625" style="14" customWidth="1"/>
    <col min="4283" max="4286" width="0" style="14" hidden="1" customWidth="1"/>
    <col min="4287" max="4288" width="13.7265625" style="14" customWidth="1"/>
    <col min="4289" max="4289" width="13.1796875" style="14" bestFit="1" customWidth="1"/>
    <col min="4290" max="4527" width="9" style="14"/>
    <col min="4528" max="4528" width="5.453125" style="14" customWidth="1"/>
    <col min="4529" max="4529" width="54.1796875" style="14" customWidth="1"/>
    <col min="4530" max="4530" width="9.7265625" style="14" customWidth="1"/>
    <col min="4531" max="4535" width="0" style="14" hidden="1" customWidth="1"/>
    <col min="4536" max="4538" width="12.7265625" style="14" customWidth="1"/>
    <col min="4539" max="4542" width="0" style="14" hidden="1" customWidth="1"/>
    <col min="4543" max="4544" width="13.7265625" style="14" customWidth="1"/>
    <col min="4545" max="4545" width="13.1796875" style="14" bestFit="1" customWidth="1"/>
    <col min="4546" max="4783" width="9" style="14"/>
    <col min="4784" max="4784" width="5.453125" style="14" customWidth="1"/>
    <col min="4785" max="4785" width="54.1796875" style="14" customWidth="1"/>
    <col min="4786" max="4786" width="9.7265625" style="14" customWidth="1"/>
    <col min="4787" max="4791" width="0" style="14" hidden="1" customWidth="1"/>
    <col min="4792" max="4794" width="12.7265625" style="14" customWidth="1"/>
    <col min="4795" max="4798" width="0" style="14" hidden="1" customWidth="1"/>
    <col min="4799" max="4800" width="13.7265625" style="14" customWidth="1"/>
    <col min="4801" max="4801" width="13.1796875" style="14" bestFit="1" customWidth="1"/>
    <col min="4802" max="5039" width="9" style="14"/>
    <col min="5040" max="5040" width="5.453125" style="14" customWidth="1"/>
    <col min="5041" max="5041" width="54.1796875" style="14" customWidth="1"/>
    <col min="5042" max="5042" width="9.7265625" style="14" customWidth="1"/>
    <col min="5043" max="5047" width="0" style="14" hidden="1" customWidth="1"/>
    <col min="5048" max="5050" width="12.7265625" style="14" customWidth="1"/>
    <col min="5051" max="5054" width="0" style="14" hidden="1" customWidth="1"/>
    <col min="5055" max="5056" width="13.7265625" style="14" customWidth="1"/>
    <col min="5057" max="5057" width="13.1796875" style="14" bestFit="1" customWidth="1"/>
    <col min="5058" max="5295" width="9" style="14"/>
    <col min="5296" max="5296" width="5.453125" style="14" customWidth="1"/>
    <col min="5297" max="5297" width="54.1796875" style="14" customWidth="1"/>
    <col min="5298" max="5298" width="9.7265625" style="14" customWidth="1"/>
    <col min="5299" max="5303" width="0" style="14" hidden="1" customWidth="1"/>
    <col min="5304" max="5306" width="12.7265625" style="14" customWidth="1"/>
    <col min="5307" max="5310" width="0" style="14" hidden="1" customWidth="1"/>
    <col min="5311" max="5312" width="13.7265625" style="14" customWidth="1"/>
    <col min="5313" max="5313" width="13.1796875" style="14" bestFit="1" customWidth="1"/>
    <col min="5314" max="5551" width="9" style="14"/>
    <col min="5552" max="5552" width="5.453125" style="14" customWidth="1"/>
    <col min="5553" max="5553" width="54.1796875" style="14" customWidth="1"/>
    <col min="5554" max="5554" width="9.7265625" style="14" customWidth="1"/>
    <col min="5555" max="5559" width="0" style="14" hidden="1" customWidth="1"/>
    <col min="5560" max="5562" width="12.7265625" style="14" customWidth="1"/>
    <col min="5563" max="5566" width="0" style="14" hidden="1" customWidth="1"/>
    <col min="5567" max="5568" width="13.7265625" style="14" customWidth="1"/>
    <col min="5569" max="5569" width="13.1796875" style="14" bestFit="1" customWidth="1"/>
    <col min="5570" max="5807" width="9" style="14"/>
    <col min="5808" max="5808" width="5.453125" style="14" customWidth="1"/>
    <col min="5809" max="5809" width="54.1796875" style="14" customWidth="1"/>
    <col min="5810" max="5810" width="9.7265625" style="14" customWidth="1"/>
    <col min="5811" max="5815" width="0" style="14" hidden="1" customWidth="1"/>
    <col min="5816" max="5818" width="12.7265625" style="14" customWidth="1"/>
    <col min="5819" max="5822" width="0" style="14" hidden="1" customWidth="1"/>
    <col min="5823" max="5824" width="13.7265625" style="14" customWidth="1"/>
    <col min="5825" max="5825" width="13.1796875" style="14" bestFit="1" customWidth="1"/>
    <col min="5826" max="6063" width="9" style="14"/>
    <col min="6064" max="6064" width="5.453125" style="14" customWidth="1"/>
    <col min="6065" max="6065" width="54.1796875" style="14" customWidth="1"/>
    <col min="6066" max="6066" width="9.7265625" style="14" customWidth="1"/>
    <col min="6067" max="6071" width="0" style="14" hidden="1" customWidth="1"/>
    <col min="6072" max="6074" width="12.7265625" style="14" customWidth="1"/>
    <col min="6075" max="6078" width="0" style="14" hidden="1" customWidth="1"/>
    <col min="6079" max="6080" width="13.7265625" style="14" customWidth="1"/>
    <col min="6081" max="6081" width="13.1796875" style="14" bestFit="1" customWidth="1"/>
    <col min="6082" max="6319" width="9" style="14"/>
    <col min="6320" max="6320" width="5.453125" style="14" customWidth="1"/>
    <col min="6321" max="6321" width="54.1796875" style="14" customWidth="1"/>
    <col min="6322" max="6322" width="9.7265625" style="14" customWidth="1"/>
    <col min="6323" max="6327" width="0" style="14" hidden="1" customWidth="1"/>
    <col min="6328" max="6330" width="12.7265625" style="14" customWidth="1"/>
    <col min="6331" max="6334" width="0" style="14" hidden="1" customWidth="1"/>
    <col min="6335" max="6336" width="13.7265625" style="14" customWidth="1"/>
    <col min="6337" max="6337" width="13.1796875" style="14" bestFit="1" customWidth="1"/>
    <col min="6338" max="6575" width="9" style="14"/>
    <col min="6576" max="6576" width="5.453125" style="14" customWidth="1"/>
    <col min="6577" max="6577" width="54.1796875" style="14" customWidth="1"/>
    <col min="6578" max="6578" width="9.7265625" style="14" customWidth="1"/>
    <col min="6579" max="6583" width="0" style="14" hidden="1" customWidth="1"/>
    <col min="6584" max="6586" width="12.7265625" style="14" customWidth="1"/>
    <col min="6587" max="6590" width="0" style="14" hidden="1" customWidth="1"/>
    <col min="6591" max="6592" width="13.7265625" style="14" customWidth="1"/>
    <col min="6593" max="6593" width="13.1796875" style="14" bestFit="1" customWidth="1"/>
    <col min="6594" max="6831" width="9" style="14"/>
    <col min="6832" max="6832" width="5.453125" style="14" customWidth="1"/>
    <col min="6833" max="6833" width="54.1796875" style="14" customWidth="1"/>
    <col min="6834" max="6834" width="9.7265625" style="14" customWidth="1"/>
    <col min="6835" max="6839" width="0" style="14" hidden="1" customWidth="1"/>
    <col min="6840" max="6842" width="12.7265625" style="14" customWidth="1"/>
    <col min="6843" max="6846" width="0" style="14" hidden="1" customWidth="1"/>
    <col min="6847" max="6848" width="13.7265625" style="14" customWidth="1"/>
    <col min="6849" max="6849" width="13.1796875" style="14" bestFit="1" customWidth="1"/>
    <col min="6850" max="7087" width="9" style="14"/>
    <col min="7088" max="7088" width="5.453125" style="14" customWidth="1"/>
    <col min="7089" max="7089" width="54.1796875" style="14" customWidth="1"/>
    <col min="7090" max="7090" width="9.7265625" style="14" customWidth="1"/>
    <col min="7091" max="7095" width="0" style="14" hidden="1" customWidth="1"/>
    <col min="7096" max="7098" width="12.7265625" style="14" customWidth="1"/>
    <col min="7099" max="7102" width="0" style="14" hidden="1" customWidth="1"/>
    <col min="7103" max="7104" width="13.7265625" style="14" customWidth="1"/>
    <col min="7105" max="7105" width="13.1796875" style="14" bestFit="1" customWidth="1"/>
    <col min="7106" max="7343" width="9" style="14"/>
    <col min="7344" max="7344" width="5.453125" style="14" customWidth="1"/>
    <col min="7345" max="7345" width="54.1796875" style="14" customWidth="1"/>
    <col min="7346" max="7346" width="9.7265625" style="14" customWidth="1"/>
    <col min="7347" max="7351" width="0" style="14" hidden="1" customWidth="1"/>
    <col min="7352" max="7354" width="12.7265625" style="14" customWidth="1"/>
    <col min="7355" max="7358" width="0" style="14" hidden="1" customWidth="1"/>
    <col min="7359" max="7360" width="13.7265625" style="14" customWidth="1"/>
    <col min="7361" max="7361" width="13.1796875" style="14" bestFit="1" customWidth="1"/>
    <col min="7362" max="7599" width="9" style="14"/>
    <col min="7600" max="7600" width="5.453125" style="14" customWidth="1"/>
    <col min="7601" max="7601" width="54.1796875" style="14" customWidth="1"/>
    <col min="7602" max="7602" width="9.7265625" style="14" customWidth="1"/>
    <col min="7603" max="7607" width="0" style="14" hidden="1" customWidth="1"/>
    <col min="7608" max="7610" width="12.7265625" style="14" customWidth="1"/>
    <col min="7611" max="7614" width="0" style="14" hidden="1" customWidth="1"/>
    <col min="7615" max="7616" width="13.7265625" style="14" customWidth="1"/>
    <col min="7617" max="7617" width="13.1796875" style="14" bestFit="1" customWidth="1"/>
    <col min="7618" max="7855" width="9" style="14"/>
    <col min="7856" max="7856" width="5.453125" style="14" customWidth="1"/>
    <col min="7857" max="7857" width="54.1796875" style="14" customWidth="1"/>
    <col min="7858" max="7858" width="9.7265625" style="14" customWidth="1"/>
    <col min="7859" max="7863" width="0" style="14" hidden="1" customWidth="1"/>
    <col min="7864" max="7866" width="12.7265625" style="14" customWidth="1"/>
    <col min="7867" max="7870" width="0" style="14" hidden="1" customWidth="1"/>
    <col min="7871" max="7872" width="13.7265625" style="14" customWidth="1"/>
    <col min="7873" max="7873" width="13.1796875" style="14" bestFit="1" customWidth="1"/>
    <col min="7874" max="8111" width="9" style="14"/>
    <col min="8112" max="8112" width="5.453125" style="14" customWidth="1"/>
    <col min="8113" max="8113" width="54.1796875" style="14" customWidth="1"/>
    <col min="8114" max="8114" width="9.7265625" style="14" customWidth="1"/>
    <col min="8115" max="8119" width="0" style="14" hidden="1" customWidth="1"/>
    <col min="8120" max="8122" width="12.7265625" style="14" customWidth="1"/>
    <col min="8123" max="8126" width="0" style="14" hidden="1" customWidth="1"/>
    <col min="8127" max="8128" width="13.7265625" style="14" customWidth="1"/>
    <col min="8129" max="8129" width="13.1796875" style="14" bestFit="1" customWidth="1"/>
    <col min="8130" max="8367" width="9" style="14"/>
    <col min="8368" max="8368" width="5.453125" style="14" customWidth="1"/>
    <col min="8369" max="8369" width="54.1796875" style="14" customWidth="1"/>
    <col min="8370" max="8370" width="9.7265625" style="14" customWidth="1"/>
    <col min="8371" max="8375" width="0" style="14" hidden="1" customWidth="1"/>
    <col min="8376" max="8378" width="12.7265625" style="14" customWidth="1"/>
    <col min="8379" max="8382" width="0" style="14" hidden="1" customWidth="1"/>
    <col min="8383" max="8384" width="13.7265625" style="14" customWidth="1"/>
    <col min="8385" max="8385" width="13.1796875" style="14" bestFit="1" customWidth="1"/>
    <col min="8386" max="8623" width="9" style="14"/>
    <col min="8624" max="8624" width="5.453125" style="14" customWidth="1"/>
    <col min="8625" max="8625" width="54.1796875" style="14" customWidth="1"/>
    <col min="8626" max="8626" width="9.7265625" style="14" customWidth="1"/>
    <col min="8627" max="8631" width="0" style="14" hidden="1" customWidth="1"/>
    <col min="8632" max="8634" width="12.7265625" style="14" customWidth="1"/>
    <col min="8635" max="8638" width="0" style="14" hidden="1" customWidth="1"/>
    <col min="8639" max="8640" width="13.7265625" style="14" customWidth="1"/>
    <col min="8641" max="8641" width="13.1796875" style="14" bestFit="1" customWidth="1"/>
    <col min="8642" max="8879" width="9" style="14"/>
    <col min="8880" max="8880" width="5.453125" style="14" customWidth="1"/>
    <col min="8881" max="8881" width="54.1796875" style="14" customWidth="1"/>
    <col min="8882" max="8882" width="9.7265625" style="14" customWidth="1"/>
    <col min="8883" max="8887" width="0" style="14" hidden="1" customWidth="1"/>
    <col min="8888" max="8890" width="12.7265625" style="14" customWidth="1"/>
    <col min="8891" max="8894" width="0" style="14" hidden="1" customWidth="1"/>
    <col min="8895" max="8896" width="13.7265625" style="14" customWidth="1"/>
    <col min="8897" max="8897" width="13.1796875" style="14" bestFit="1" customWidth="1"/>
    <col min="8898" max="9135" width="9" style="14"/>
    <col min="9136" max="9136" width="5.453125" style="14" customWidth="1"/>
    <col min="9137" max="9137" width="54.1796875" style="14" customWidth="1"/>
    <col min="9138" max="9138" width="9.7265625" style="14" customWidth="1"/>
    <col min="9139" max="9143" width="0" style="14" hidden="1" customWidth="1"/>
    <col min="9144" max="9146" width="12.7265625" style="14" customWidth="1"/>
    <col min="9147" max="9150" width="0" style="14" hidden="1" customWidth="1"/>
    <col min="9151" max="9152" width="13.7265625" style="14" customWidth="1"/>
    <col min="9153" max="9153" width="13.1796875" style="14" bestFit="1" customWidth="1"/>
    <col min="9154" max="9391" width="9" style="14"/>
    <col min="9392" max="9392" width="5.453125" style="14" customWidth="1"/>
    <col min="9393" max="9393" width="54.1796875" style="14" customWidth="1"/>
    <col min="9394" max="9394" width="9.7265625" style="14" customWidth="1"/>
    <col min="9395" max="9399" width="0" style="14" hidden="1" customWidth="1"/>
    <col min="9400" max="9402" width="12.7265625" style="14" customWidth="1"/>
    <col min="9403" max="9406" width="0" style="14" hidden="1" customWidth="1"/>
    <col min="9407" max="9408" width="13.7265625" style="14" customWidth="1"/>
    <col min="9409" max="9409" width="13.1796875" style="14" bestFit="1" customWidth="1"/>
    <col min="9410" max="9647" width="9" style="14"/>
    <col min="9648" max="9648" width="5.453125" style="14" customWidth="1"/>
    <col min="9649" max="9649" width="54.1796875" style="14" customWidth="1"/>
    <col min="9650" max="9650" width="9.7265625" style="14" customWidth="1"/>
    <col min="9651" max="9655" width="0" style="14" hidden="1" customWidth="1"/>
    <col min="9656" max="9658" width="12.7265625" style="14" customWidth="1"/>
    <col min="9659" max="9662" width="0" style="14" hidden="1" customWidth="1"/>
    <col min="9663" max="9664" width="13.7265625" style="14" customWidth="1"/>
    <col min="9665" max="9665" width="13.1796875" style="14" bestFit="1" customWidth="1"/>
    <col min="9666" max="9903" width="9" style="14"/>
    <col min="9904" max="9904" width="5.453125" style="14" customWidth="1"/>
    <col min="9905" max="9905" width="54.1796875" style="14" customWidth="1"/>
    <col min="9906" max="9906" width="9.7265625" style="14" customWidth="1"/>
    <col min="9907" max="9911" width="0" style="14" hidden="1" customWidth="1"/>
    <col min="9912" max="9914" width="12.7265625" style="14" customWidth="1"/>
    <col min="9915" max="9918" width="0" style="14" hidden="1" customWidth="1"/>
    <col min="9919" max="9920" width="13.7265625" style="14" customWidth="1"/>
    <col min="9921" max="9921" width="13.1796875" style="14" bestFit="1" customWidth="1"/>
    <col min="9922" max="10159" width="9" style="14"/>
    <col min="10160" max="10160" width="5.453125" style="14" customWidth="1"/>
    <col min="10161" max="10161" width="54.1796875" style="14" customWidth="1"/>
    <col min="10162" max="10162" width="9.7265625" style="14" customWidth="1"/>
    <col min="10163" max="10167" width="0" style="14" hidden="1" customWidth="1"/>
    <col min="10168" max="10170" width="12.7265625" style="14" customWidth="1"/>
    <col min="10171" max="10174" width="0" style="14" hidden="1" customWidth="1"/>
    <col min="10175" max="10176" width="13.7265625" style="14" customWidth="1"/>
    <col min="10177" max="10177" width="13.1796875" style="14" bestFit="1" customWidth="1"/>
    <col min="10178" max="10415" width="9" style="14"/>
    <col min="10416" max="10416" width="5.453125" style="14" customWidth="1"/>
    <col min="10417" max="10417" width="54.1796875" style="14" customWidth="1"/>
    <col min="10418" max="10418" width="9.7265625" style="14" customWidth="1"/>
    <col min="10419" max="10423" width="0" style="14" hidden="1" customWidth="1"/>
    <col min="10424" max="10426" width="12.7265625" style="14" customWidth="1"/>
    <col min="10427" max="10430" width="0" style="14" hidden="1" customWidth="1"/>
    <col min="10431" max="10432" width="13.7265625" style="14" customWidth="1"/>
    <col min="10433" max="10433" width="13.1796875" style="14" bestFit="1" customWidth="1"/>
    <col min="10434" max="10671" width="9" style="14"/>
    <col min="10672" max="10672" width="5.453125" style="14" customWidth="1"/>
    <col min="10673" max="10673" width="54.1796875" style="14" customWidth="1"/>
    <col min="10674" max="10674" width="9.7265625" style="14" customWidth="1"/>
    <col min="10675" max="10679" width="0" style="14" hidden="1" customWidth="1"/>
    <col min="10680" max="10682" width="12.7265625" style="14" customWidth="1"/>
    <col min="10683" max="10686" width="0" style="14" hidden="1" customWidth="1"/>
    <col min="10687" max="10688" width="13.7265625" style="14" customWidth="1"/>
    <col min="10689" max="10689" width="13.1796875" style="14" bestFit="1" customWidth="1"/>
    <col min="10690" max="10927" width="9" style="14"/>
    <col min="10928" max="10928" width="5.453125" style="14" customWidth="1"/>
    <col min="10929" max="10929" width="54.1796875" style="14" customWidth="1"/>
    <col min="10930" max="10930" width="9.7265625" style="14" customWidth="1"/>
    <col min="10931" max="10935" width="0" style="14" hidden="1" customWidth="1"/>
    <col min="10936" max="10938" width="12.7265625" style="14" customWidth="1"/>
    <col min="10939" max="10942" width="0" style="14" hidden="1" customWidth="1"/>
    <col min="10943" max="10944" width="13.7265625" style="14" customWidth="1"/>
    <col min="10945" max="10945" width="13.1796875" style="14" bestFit="1" customWidth="1"/>
    <col min="10946" max="11183" width="9" style="14"/>
    <col min="11184" max="11184" width="5.453125" style="14" customWidth="1"/>
    <col min="11185" max="11185" width="54.1796875" style="14" customWidth="1"/>
    <col min="11186" max="11186" width="9.7265625" style="14" customWidth="1"/>
    <col min="11187" max="11191" width="0" style="14" hidden="1" customWidth="1"/>
    <col min="11192" max="11194" width="12.7265625" style="14" customWidth="1"/>
    <col min="11195" max="11198" width="0" style="14" hidden="1" customWidth="1"/>
    <col min="11199" max="11200" width="13.7265625" style="14" customWidth="1"/>
    <col min="11201" max="11201" width="13.1796875" style="14" bestFit="1" customWidth="1"/>
    <col min="11202" max="11439" width="9" style="14"/>
    <col min="11440" max="11440" width="5.453125" style="14" customWidth="1"/>
    <col min="11441" max="11441" width="54.1796875" style="14" customWidth="1"/>
    <col min="11442" max="11442" width="9.7265625" style="14" customWidth="1"/>
    <col min="11443" max="11447" width="0" style="14" hidden="1" customWidth="1"/>
    <col min="11448" max="11450" width="12.7265625" style="14" customWidth="1"/>
    <col min="11451" max="11454" width="0" style="14" hidden="1" customWidth="1"/>
    <col min="11455" max="11456" width="13.7265625" style="14" customWidth="1"/>
    <col min="11457" max="11457" width="13.1796875" style="14" bestFit="1" customWidth="1"/>
    <col min="11458" max="11695" width="9" style="14"/>
    <col min="11696" max="11696" width="5.453125" style="14" customWidth="1"/>
    <col min="11697" max="11697" width="54.1796875" style="14" customWidth="1"/>
    <col min="11698" max="11698" width="9.7265625" style="14" customWidth="1"/>
    <col min="11699" max="11703" width="0" style="14" hidden="1" customWidth="1"/>
    <col min="11704" max="11706" width="12.7265625" style="14" customWidth="1"/>
    <col min="11707" max="11710" width="0" style="14" hidden="1" customWidth="1"/>
    <col min="11711" max="11712" width="13.7265625" style="14" customWidth="1"/>
    <col min="11713" max="11713" width="13.1796875" style="14" bestFit="1" customWidth="1"/>
    <col min="11714" max="11951" width="9" style="14"/>
    <col min="11952" max="11952" width="5.453125" style="14" customWidth="1"/>
    <col min="11953" max="11953" width="54.1796875" style="14" customWidth="1"/>
    <col min="11954" max="11954" width="9.7265625" style="14" customWidth="1"/>
    <col min="11955" max="11959" width="0" style="14" hidden="1" customWidth="1"/>
    <col min="11960" max="11962" width="12.7265625" style="14" customWidth="1"/>
    <col min="11963" max="11966" width="0" style="14" hidden="1" customWidth="1"/>
    <col min="11967" max="11968" width="13.7265625" style="14" customWidth="1"/>
    <col min="11969" max="11969" width="13.1796875" style="14" bestFit="1" customWidth="1"/>
    <col min="11970" max="12207" width="9" style="14"/>
    <col min="12208" max="12208" width="5.453125" style="14" customWidth="1"/>
    <col min="12209" max="12209" width="54.1796875" style="14" customWidth="1"/>
    <col min="12210" max="12210" width="9.7265625" style="14" customWidth="1"/>
    <col min="12211" max="12215" width="0" style="14" hidden="1" customWidth="1"/>
    <col min="12216" max="12218" width="12.7265625" style="14" customWidth="1"/>
    <col min="12219" max="12222" width="0" style="14" hidden="1" customWidth="1"/>
    <col min="12223" max="12224" width="13.7265625" style="14" customWidth="1"/>
    <col min="12225" max="12225" width="13.1796875" style="14" bestFit="1" customWidth="1"/>
    <col min="12226" max="12463" width="9" style="14"/>
    <col min="12464" max="12464" width="5.453125" style="14" customWidth="1"/>
    <col min="12465" max="12465" width="54.1796875" style="14" customWidth="1"/>
    <col min="12466" max="12466" width="9.7265625" style="14" customWidth="1"/>
    <col min="12467" max="12471" width="0" style="14" hidden="1" customWidth="1"/>
    <col min="12472" max="12474" width="12.7265625" style="14" customWidth="1"/>
    <col min="12475" max="12478" width="0" style="14" hidden="1" customWidth="1"/>
    <col min="12479" max="12480" width="13.7265625" style="14" customWidth="1"/>
    <col min="12481" max="12481" width="13.1796875" style="14" bestFit="1" customWidth="1"/>
    <col min="12482" max="12719" width="9" style="14"/>
    <col min="12720" max="12720" width="5.453125" style="14" customWidth="1"/>
    <col min="12721" max="12721" width="54.1796875" style="14" customWidth="1"/>
    <col min="12722" max="12722" width="9.7265625" style="14" customWidth="1"/>
    <col min="12723" max="12727" width="0" style="14" hidden="1" customWidth="1"/>
    <col min="12728" max="12730" width="12.7265625" style="14" customWidth="1"/>
    <col min="12731" max="12734" width="0" style="14" hidden="1" customWidth="1"/>
    <col min="12735" max="12736" width="13.7265625" style="14" customWidth="1"/>
    <col min="12737" max="12737" width="13.1796875" style="14" bestFit="1" customWidth="1"/>
    <col min="12738" max="12975" width="9" style="14"/>
    <col min="12976" max="12976" width="5.453125" style="14" customWidth="1"/>
    <col min="12977" max="12977" width="54.1796875" style="14" customWidth="1"/>
    <col min="12978" max="12978" width="9.7265625" style="14" customWidth="1"/>
    <col min="12979" max="12983" width="0" style="14" hidden="1" customWidth="1"/>
    <col min="12984" max="12986" width="12.7265625" style="14" customWidth="1"/>
    <col min="12987" max="12990" width="0" style="14" hidden="1" customWidth="1"/>
    <col min="12991" max="12992" width="13.7265625" style="14" customWidth="1"/>
    <col min="12993" max="12993" width="13.1796875" style="14" bestFit="1" customWidth="1"/>
    <col min="12994" max="13231" width="9" style="14"/>
    <col min="13232" max="13232" width="5.453125" style="14" customWidth="1"/>
    <col min="13233" max="13233" width="54.1796875" style="14" customWidth="1"/>
    <col min="13234" max="13234" width="9.7265625" style="14" customWidth="1"/>
    <col min="13235" max="13239" width="0" style="14" hidden="1" customWidth="1"/>
    <col min="13240" max="13242" width="12.7265625" style="14" customWidth="1"/>
    <col min="13243" max="13246" width="0" style="14" hidden="1" customWidth="1"/>
    <col min="13247" max="13248" width="13.7265625" style="14" customWidth="1"/>
    <col min="13249" max="13249" width="13.1796875" style="14" bestFit="1" customWidth="1"/>
    <col min="13250" max="13487" width="9" style="14"/>
    <col min="13488" max="13488" width="5.453125" style="14" customWidth="1"/>
    <col min="13489" max="13489" width="54.1796875" style="14" customWidth="1"/>
    <col min="13490" max="13490" width="9.7265625" style="14" customWidth="1"/>
    <col min="13491" max="13495" width="0" style="14" hidden="1" customWidth="1"/>
    <col min="13496" max="13498" width="12.7265625" style="14" customWidth="1"/>
    <col min="13499" max="13502" width="0" style="14" hidden="1" customWidth="1"/>
    <col min="13503" max="13504" width="13.7265625" style="14" customWidth="1"/>
    <col min="13505" max="13505" width="13.1796875" style="14" bestFit="1" customWidth="1"/>
    <col min="13506" max="13743" width="9" style="14"/>
    <col min="13744" max="13744" width="5.453125" style="14" customWidth="1"/>
    <col min="13745" max="13745" width="54.1796875" style="14" customWidth="1"/>
    <col min="13746" max="13746" width="9.7265625" style="14" customWidth="1"/>
    <col min="13747" max="13751" width="0" style="14" hidden="1" customWidth="1"/>
    <col min="13752" max="13754" width="12.7265625" style="14" customWidth="1"/>
    <col min="13755" max="13758" width="0" style="14" hidden="1" customWidth="1"/>
    <col min="13759" max="13760" width="13.7265625" style="14" customWidth="1"/>
    <col min="13761" max="13761" width="13.1796875" style="14" bestFit="1" customWidth="1"/>
    <col min="13762" max="13999" width="9" style="14"/>
    <col min="14000" max="14000" width="5.453125" style="14" customWidth="1"/>
    <col min="14001" max="14001" width="54.1796875" style="14" customWidth="1"/>
    <col min="14002" max="14002" width="9.7265625" style="14" customWidth="1"/>
    <col min="14003" max="14007" width="0" style="14" hidden="1" customWidth="1"/>
    <col min="14008" max="14010" width="12.7265625" style="14" customWidth="1"/>
    <col min="14011" max="14014" width="0" style="14" hidden="1" customWidth="1"/>
    <col min="14015" max="14016" width="13.7265625" style="14" customWidth="1"/>
    <col min="14017" max="14017" width="13.1796875" style="14" bestFit="1" customWidth="1"/>
    <col min="14018" max="14255" width="9" style="14"/>
    <col min="14256" max="14256" width="5.453125" style="14" customWidth="1"/>
    <col min="14257" max="14257" width="54.1796875" style="14" customWidth="1"/>
    <col min="14258" max="14258" width="9.7265625" style="14" customWidth="1"/>
    <col min="14259" max="14263" width="0" style="14" hidden="1" customWidth="1"/>
    <col min="14264" max="14266" width="12.7265625" style="14" customWidth="1"/>
    <col min="14267" max="14270" width="0" style="14" hidden="1" customWidth="1"/>
    <col min="14271" max="14272" width="13.7265625" style="14" customWidth="1"/>
    <col min="14273" max="14273" width="13.1796875" style="14" bestFit="1" customWidth="1"/>
    <col min="14274" max="14511" width="9" style="14"/>
    <col min="14512" max="14512" width="5.453125" style="14" customWidth="1"/>
    <col min="14513" max="14513" width="54.1796875" style="14" customWidth="1"/>
    <col min="14514" max="14514" width="9.7265625" style="14" customWidth="1"/>
    <col min="14515" max="14519" width="0" style="14" hidden="1" customWidth="1"/>
    <col min="14520" max="14522" width="12.7265625" style="14" customWidth="1"/>
    <col min="14523" max="14526" width="0" style="14" hidden="1" customWidth="1"/>
    <col min="14527" max="14528" width="13.7265625" style="14" customWidth="1"/>
    <col min="14529" max="14529" width="13.1796875" style="14" bestFit="1" customWidth="1"/>
    <col min="14530" max="14767" width="9" style="14"/>
    <col min="14768" max="14768" width="5.453125" style="14" customWidth="1"/>
    <col min="14769" max="14769" width="54.1796875" style="14" customWidth="1"/>
    <col min="14770" max="14770" width="9.7265625" style="14" customWidth="1"/>
    <col min="14771" max="14775" width="0" style="14" hidden="1" customWidth="1"/>
    <col min="14776" max="14778" width="12.7265625" style="14" customWidth="1"/>
    <col min="14779" max="14782" width="0" style="14" hidden="1" customWidth="1"/>
    <col min="14783" max="14784" width="13.7265625" style="14" customWidth="1"/>
    <col min="14785" max="14785" width="13.1796875" style="14" bestFit="1" customWidth="1"/>
    <col min="14786" max="15023" width="9" style="14"/>
    <col min="15024" max="15024" width="5.453125" style="14" customWidth="1"/>
    <col min="15025" max="15025" width="54.1796875" style="14" customWidth="1"/>
    <col min="15026" max="15026" width="9.7265625" style="14" customWidth="1"/>
    <col min="15027" max="15031" width="0" style="14" hidden="1" customWidth="1"/>
    <col min="15032" max="15034" width="12.7265625" style="14" customWidth="1"/>
    <col min="15035" max="15038" width="0" style="14" hidden="1" customWidth="1"/>
    <col min="15039" max="15040" width="13.7265625" style="14" customWidth="1"/>
    <col min="15041" max="15041" width="13.1796875" style="14" bestFit="1" customWidth="1"/>
    <col min="15042" max="15279" width="9" style="14"/>
    <col min="15280" max="15280" width="5.453125" style="14" customWidth="1"/>
    <col min="15281" max="15281" width="54.1796875" style="14" customWidth="1"/>
    <col min="15282" max="15282" width="9.7265625" style="14" customWidth="1"/>
    <col min="15283" max="15287" width="0" style="14" hidden="1" customWidth="1"/>
    <col min="15288" max="15290" width="12.7265625" style="14" customWidth="1"/>
    <col min="15291" max="15294" width="0" style="14" hidden="1" customWidth="1"/>
    <col min="15295" max="15296" width="13.7265625" style="14" customWidth="1"/>
    <col min="15297" max="15297" width="13.1796875" style="14" bestFit="1" customWidth="1"/>
    <col min="15298" max="15535" width="9" style="14"/>
    <col min="15536" max="15536" width="5.453125" style="14" customWidth="1"/>
    <col min="15537" max="15537" width="54.1796875" style="14" customWidth="1"/>
    <col min="15538" max="15538" width="9.7265625" style="14" customWidth="1"/>
    <col min="15539" max="15543" width="0" style="14" hidden="1" customWidth="1"/>
    <col min="15544" max="15546" width="12.7265625" style="14" customWidth="1"/>
    <col min="15547" max="15550" width="0" style="14" hidden="1" customWidth="1"/>
    <col min="15551" max="15552" width="13.7265625" style="14" customWidth="1"/>
    <col min="15553" max="15553" width="13.1796875" style="14" bestFit="1" customWidth="1"/>
    <col min="15554" max="15791" width="9" style="14"/>
    <col min="15792" max="15792" width="5.453125" style="14" customWidth="1"/>
    <col min="15793" max="15793" width="54.1796875" style="14" customWidth="1"/>
    <col min="15794" max="15794" width="9.7265625" style="14" customWidth="1"/>
    <col min="15795" max="15799" width="0" style="14" hidden="1" customWidth="1"/>
    <col min="15800" max="15802" width="12.7265625" style="14" customWidth="1"/>
    <col min="15803" max="15806" width="0" style="14" hidden="1" customWidth="1"/>
    <col min="15807" max="15808" width="13.7265625" style="14" customWidth="1"/>
    <col min="15809" max="15809" width="13.1796875" style="14" bestFit="1" customWidth="1"/>
    <col min="15810" max="16047" width="9" style="14"/>
    <col min="16048" max="16048" width="5.453125" style="14" customWidth="1"/>
    <col min="16049" max="16049" width="54.1796875" style="14" customWidth="1"/>
    <col min="16050" max="16050" width="9.7265625" style="14" customWidth="1"/>
    <col min="16051" max="16055" width="0" style="14" hidden="1" customWidth="1"/>
    <col min="16056" max="16058" width="12.7265625" style="14" customWidth="1"/>
    <col min="16059" max="16062" width="0" style="14" hidden="1" customWidth="1"/>
    <col min="16063" max="16064" width="13.7265625" style="14" customWidth="1"/>
    <col min="16065" max="16065" width="13.1796875" style="14" bestFit="1" customWidth="1"/>
    <col min="16066" max="16383" width="9" style="14"/>
    <col min="16384" max="16384" width="9.1796875" style="14" customWidth="1"/>
  </cols>
  <sheetData>
    <row r="1" spans="1:13" x14ac:dyDescent="0.35">
      <c r="E1" s="153" t="s">
        <v>328</v>
      </c>
      <c r="F1" s="153"/>
      <c r="G1" s="153"/>
      <c r="H1" s="153"/>
    </row>
    <row r="2" spans="1:13" ht="38.25" customHeight="1" x14ac:dyDescent="0.35">
      <c r="A2" s="151" t="s">
        <v>401</v>
      </c>
      <c r="B2" s="151"/>
      <c r="C2" s="151"/>
      <c r="D2" s="151"/>
      <c r="E2" s="151"/>
      <c r="F2" s="151"/>
      <c r="G2" s="151"/>
      <c r="H2" s="151"/>
      <c r="I2" s="19"/>
      <c r="J2" s="19"/>
      <c r="K2" s="19"/>
      <c r="L2" s="19"/>
      <c r="M2" s="19"/>
    </row>
    <row r="3" spans="1:13" s="6" customFormat="1" ht="18.75" customHeight="1" x14ac:dyDescent="0.35">
      <c r="A3" s="141" t="str">
        <f>'03 Y te (PVH)'!A3:H3</f>
        <v>(Kèm theo báo cáo số      /BC-UBND ngày   6/2026 của UBND xã Lùng Phình)</v>
      </c>
      <c r="B3" s="141"/>
      <c r="C3" s="141"/>
      <c r="D3" s="141"/>
      <c r="E3" s="141"/>
      <c r="F3" s="141"/>
      <c r="G3" s="141"/>
      <c r="H3" s="141"/>
      <c r="I3" s="20"/>
      <c r="J3" s="20"/>
      <c r="K3" s="20"/>
      <c r="L3" s="20"/>
      <c r="M3" s="20"/>
    </row>
    <row r="4" spans="1:13" s="6" customFormat="1" ht="13.5" customHeight="1" x14ac:dyDescent="0.35">
      <c r="A4" s="21"/>
      <c r="B4" s="22"/>
      <c r="C4" s="23"/>
      <c r="D4" s="29"/>
      <c r="E4" s="30"/>
      <c r="F4" s="30"/>
      <c r="G4" s="30"/>
      <c r="H4" s="23"/>
    </row>
    <row r="5" spans="1:13" s="121" customFormat="1" ht="33.75" customHeight="1" x14ac:dyDescent="0.35">
      <c r="A5" s="174" t="s">
        <v>0</v>
      </c>
      <c r="B5" s="227" t="s">
        <v>1</v>
      </c>
      <c r="C5" s="176" t="s">
        <v>2</v>
      </c>
      <c r="D5" s="177" t="s">
        <v>160</v>
      </c>
      <c r="E5" s="177"/>
      <c r="F5" s="178" t="s">
        <v>399</v>
      </c>
      <c r="G5" s="179" t="s">
        <v>407</v>
      </c>
      <c r="H5" s="179" t="s">
        <v>408</v>
      </c>
      <c r="I5" s="178" t="s">
        <v>409</v>
      </c>
      <c r="J5" s="179" t="s">
        <v>410</v>
      </c>
      <c r="K5" s="179" t="s">
        <v>412</v>
      </c>
      <c r="L5" s="180" t="s">
        <v>3</v>
      </c>
    </row>
    <row r="6" spans="1:13" s="121" customFormat="1" ht="26.25" customHeight="1" x14ac:dyDescent="0.35">
      <c r="A6" s="174"/>
      <c r="B6" s="227"/>
      <c r="C6" s="176"/>
      <c r="D6" s="182" t="s">
        <v>185</v>
      </c>
      <c r="E6" s="183" t="s">
        <v>4</v>
      </c>
      <c r="F6" s="184"/>
      <c r="G6" s="185"/>
      <c r="H6" s="185"/>
      <c r="I6" s="184"/>
      <c r="J6" s="185"/>
      <c r="K6" s="185"/>
      <c r="L6" s="186"/>
    </row>
    <row r="7" spans="1:13" s="121" customFormat="1" ht="26.25" customHeight="1" x14ac:dyDescent="0.35">
      <c r="A7" s="187">
        <v>1</v>
      </c>
      <c r="B7" s="187">
        <v>2</v>
      </c>
      <c r="C7" s="187">
        <v>3</v>
      </c>
      <c r="D7" s="188">
        <v>4</v>
      </c>
      <c r="E7" s="187">
        <v>5</v>
      </c>
      <c r="F7" s="189">
        <v>6</v>
      </c>
      <c r="G7" s="310" t="s">
        <v>413</v>
      </c>
      <c r="H7" s="310" t="s">
        <v>414</v>
      </c>
      <c r="I7" s="311">
        <v>9</v>
      </c>
      <c r="J7" s="310" t="s">
        <v>415</v>
      </c>
      <c r="K7" s="310" t="s">
        <v>416</v>
      </c>
      <c r="L7" s="191"/>
    </row>
    <row r="8" spans="1:13" s="122" customFormat="1" ht="21.75" customHeight="1" x14ac:dyDescent="0.35">
      <c r="A8" s="312" t="s">
        <v>10</v>
      </c>
      <c r="B8" s="313" t="s">
        <v>90</v>
      </c>
      <c r="C8" s="314"/>
      <c r="D8" s="220"/>
      <c r="E8" s="220"/>
      <c r="F8" s="220"/>
      <c r="G8" s="220"/>
      <c r="H8" s="223"/>
      <c r="I8" s="243"/>
      <c r="J8" s="243"/>
      <c r="K8" s="243"/>
      <c r="L8" s="243"/>
    </row>
    <row r="9" spans="1:13" s="122" customFormat="1" ht="21.75" customHeight="1" x14ac:dyDescent="0.35">
      <c r="A9" s="315">
        <v>1</v>
      </c>
      <c r="B9" s="316" t="s">
        <v>91</v>
      </c>
      <c r="C9" s="317" t="s">
        <v>92</v>
      </c>
      <c r="D9" s="220">
        <v>4</v>
      </c>
      <c r="E9" s="220">
        <v>4</v>
      </c>
      <c r="F9" s="265">
        <v>4</v>
      </c>
      <c r="G9" s="220">
        <f>F9/D9*100</f>
        <v>100</v>
      </c>
      <c r="H9" s="223">
        <f>F9/E9*100</f>
        <v>100</v>
      </c>
      <c r="I9" s="243">
        <v>4</v>
      </c>
      <c r="J9" s="243">
        <f>I9/D9*100</f>
        <v>100</v>
      </c>
      <c r="K9" s="243">
        <f>J9/E9*100</f>
        <v>2500</v>
      </c>
      <c r="L9" s="243"/>
    </row>
    <row r="10" spans="1:13" s="122" customFormat="1" ht="21.75" customHeight="1" x14ac:dyDescent="0.35">
      <c r="A10" s="318">
        <v>2</v>
      </c>
      <c r="B10" s="319" t="s">
        <v>93</v>
      </c>
      <c r="C10" s="320" t="s">
        <v>94</v>
      </c>
      <c r="D10" s="220">
        <v>1152</v>
      </c>
      <c r="E10" s="220">
        <v>1152</v>
      </c>
      <c r="F10" s="262">
        <v>1136</v>
      </c>
      <c r="G10" s="220">
        <f t="shared" ref="G10:G59" si="0">F10/D10*100</f>
        <v>98.611111111111114</v>
      </c>
      <c r="H10" s="223">
        <f t="shared" ref="H10:H59" si="1">F10/E10*100</f>
        <v>98.611111111111114</v>
      </c>
      <c r="I10" s="243">
        <v>1152</v>
      </c>
      <c r="J10" s="243">
        <f t="shared" ref="J10:J34" si="2">I10/D10*100</f>
        <v>100</v>
      </c>
      <c r="K10" s="321">
        <v>100</v>
      </c>
      <c r="L10" s="243"/>
    </row>
    <row r="11" spans="1:13" s="122" customFormat="1" ht="21.75" customHeight="1" x14ac:dyDescent="0.35">
      <c r="A11" s="322" t="s">
        <v>15</v>
      </c>
      <c r="B11" s="316" t="s">
        <v>95</v>
      </c>
      <c r="C11" s="317" t="s">
        <v>5</v>
      </c>
      <c r="D11" s="323">
        <v>99.9</v>
      </c>
      <c r="E11" s="323">
        <v>99.9</v>
      </c>
      <c r="F11" s="324">
        <v>99.9</v>
      </c>
      <c r="G11" s="220">
        <f t="shared" si="0"/>
        <v>100</v>
      </c>
      <c r="H11" s="223">
        <f t="shared" si="1"/>
        <v>100</v>
      </c>
      <c r="I11" s="243">
        <v>99.9</v>
      </c>
      <c r="J11" s="243">
        <f t="shared" si="2"/>
        <v>100</v>
      </c>
      <c r="K11" s="321">
        <f t="shared" ref="K11:K16" si="3">J11/E11*100</f>
        <v>100.10010010010009</v>
      </c>
      <c r="L11" s="243"/>
    </row>
    <row r="12" spans="1:13" s="122" customFormat="1" ht="21.75" customHeight="1" x14ac:dyDescent="0.35">
      <c r="A12" s="312" t="s">
        <v>16</v>
      </c>
      <c r="B12" s="313" t="s">
        <v>96</v>
      </c>
      <c r="C12" s="314"/>
      <c r="D12" s="220"/>
      <c r="E12" s="220"/>
      <c r="F12" s="265"/>
      <c r="G12" s="220"/>
      <c r="H12" s="223"/>
      <c r="I12" s="243"/>
      <c r="J12" s="243"/>
      <c r="K12" s="243"/>
      <c r="L12" s="243"/>
    </row>
    <row r="13" spans="1:13" s="122" customFormat="1" ht="30.75" customHeight="1" x14ac:dyDescent="0.35">
      <c r="A13" s="315" t="s">
        <v>15</v>
      </c>
      <c r="B13" s="316" t="s">
        <v>97</v>
      </c>
      <c r="C13" s="317" t="s">
        <v>5</v>
      </c>
      <c r="D13" s="323">
        <v>99.3</v>
      </c>
      <c r="E13" s="323">
        <v>99.3</v>
      </c>
      <c r="F13" s="324">
        <v>99.3</v>
      </c>
      <c r="G13" s="220">
        <f t="shared" si="0"/>
        <v>100</v>
      </c>
      <c r="H13" s="223">
        <f t="shared" si="1"/>
        <v>100</v>
      </c>
      <c r="I13" s="243">
        <v>99.3</v>
      </c>
      <c r="J13" s="243">
        <f t="shared" si="2"/>
        <v>100</v>
      </c>
      <c r="K13" s="321">
        <f t="shared" si="3"/>
        <v>100.70493454179254</v>
      </c>
      <c r="L13" s="243"/>
    </row>
    <row r="14" spans="1:13" s="122" customFormat="1" ht="21.75" customHeight="1" x14ac:dyDescent="0.35">
      <c r="A14" s="312">
        <v>1</v>
      </c>
      <c r="B14" s="313" t="s">
        <v>98</v>
      </c>
      <c r="C14" s="314"/>
      <c r="D14" s="220"/>
      <c r="E14" s="220"/>
      <c r="F14" s="265"/>
      <c r="G14" s="220"/>
      <c r="H14" s="223"/>
      <c r="I14" s="243"/>
      <c r="J14" s="243"/>
      <c r="K14" s="243"/>
      <c r="L14" s="243"/>
    </row>
    <row r="15" spans="1:13" s="122" customFormat="1" ht="21.75" customHeight="1" x14ac:dyDescent="0.35">
      <c r="A15" s="322" t="s">
        <v>15</v>
      </c>
      <c r="B15" s="316" t="s">
        <v>91</v>
      </c>
      <c r="C15" s="317" t="s">
        <v>92</v>
      </c>
      <c r="D15" s="283">
        <v>4</v>
      </c>
      <c r="E15" s="283">
        <v>4</v>
      </c>
      <c r="F15" s="262">
        <v>2</v>
      </c>
      <c r="G15" s="220">
        <f t="shared" si="0"/>
        <v>50</v>
      </c>
      <c r="H15" s="223">
        <f t="shared" si="1"/>
        <v>50</v>
      </c>
      <c r="I15" s="243">
        <v>2</v>
      </c>
      <c r="J15" s="243">
        <f t="shared" si="2"/>
        <v>50</v>
      </c>
      <c r="K15" s="243">
        <f t="shared" si="3"/>
        <v>1250</v>
      </c>
      <c r="L15" s="243"/>
    </row>
    <row r="16" spans="1:13" s="122" customFormat="1" ht="21.75" customHeight="1" x14ac:dyDescent="0.35">
      <c r="A16" s="325" t="s">
        <v>29</v>
      </c>
      <c r="B16" s="326" t="s">
        <v>99</v>
      </c>
      <c r="C16" s="327" t="s">
        <v>92</v>
      </c>
      <c r="D16" s="283">
        <v>4</v>
      </c>
      <c r="E16" s="283">
        <v>4</v>
      </c>
      <c r="F16" s="262">
        <v>2</v>
      </c>
      <c r="G16" s="220">
        <f t="shared" si="0"/>
        <v>50</v>
      </c>
      <c r="H16" s="223">
        <f t="shared" si="1"/>
        <v>50</v>
      </c>
      <c r="I16" s="243">
        <v>2</v>
      </c>
      <c r="J16" s="243">
        <f t="shared" si="2"/>
        <v>50</v>
      </c>
      <c r="K16" s="243">
        <f t="shared" si="3"/>
        <v>1250</v>
      </c>
      <c r="L16" s="243"/>
    </row>
    <row r="17" spans="1:12" s="122" customFormat="1" ht="21.75" customHeight="1" x14ac:dyDescent="0.35">
      <c r="A17" s="328" t="s">
        <v>15</v>
      </c>
      <c r="B17" s="319" t="s">
        <v>100</v>
      </c>
      <c r="C17" s="320" t="s">
        <v>101</v>
      </c>
      <c r="D17" s="283">
        <v>63</v>
      </c>
      <c r="E17" s="283">
        <v>63</v>
      </c>
      <c r="F17" s="262">
        <v>62</v>
      </c>
      <c r="G17" s="220">
        <f t="shared" si="0"/>
        <v>98.412698412698404</v>
      </c>
      <c r="H17" s="223">
        <f t="shared" si="1"/>
        <v>98.412698412698404</v>
      </c>
      <c r="I17" s="243">
        <v>62</v>
      </c>
      <c r="J17" s="321">
        <f t="shared" si="2"/>
        <v>98.412698412698404</v>
      </c>
      <c r="K17" s="321">
        <f>J17/E17*100</f>
        <v>156.21063240110857</v>
      </c>
      <c r="L17" s="243"/>
    </row>
    <row r="18" spans="1:12" s="122" customFormat="1" ht="21.75" customHeight="1" x14ac:dyDescent="0.35">
      <c r="A18" s="318" t="s">
        <v>15</v>
      </c>
      <c r="B18" s="319" t="s">
        <v>102</v>
      </c>
      <c r="C18" s="320" t="s">
        <v>103</v>
      </c>
      <c r="D18" s="283">
        <v>1125</v>
      </c>
      <c r="E18" s="283">
        <v>1125</v>
      </c>
      <c r="F18" s="262">
        <v>1393</v>
      </c>
      <c r="G18" s="220">
        <f t="shared" si="0"/>
        <v>123.82222222222221</v>
      </c>
      <c r="H18" s="223">
        <f t="shared" si="1"/>
        <v>123.82222222222221</v>
      </c>
      <c r="I18" s="243">
        <v>1393</v>
      </c>
      <c r="J18" s="321">
        <f t="shared" si="2"/>
        <v>123.82222222222221</v>
      </c>
      <c r="K18" s="321">
        <f>I18/E18*100</f>
        <v>123.82222222222221</v>
      </c>
      <c r="L18" s="243"/>
    </row>
    <row r="19" spans="1:12" s="122" customFormat="1" ht="21.75" customHeight="1" x14ac:dyDescent="0.35">
      <c r="A19" s="329" t="s">
        <v>29</v>
      </c>
      <c r="B19" s="330" t="s">
        <v>104</v>
      </c>
      <c r="C19" s="331" t="s">
        <v>103</v>
      </c>
      <c r="D19" s="283">
        <v>283</v>
      </c>
      <c r="E19" s="283">
        <v>283</v>
      </c>
      <c r="F19" s="262">
        <v>283</v>
      </c>
      <c r="G19" s="220">
        <f t="shared" si="0"/>
        <v>100</v>
      </c>
      <c r="H19" s="223">
        <f t="shared" si="1"/>
        <v>100</v>
      </c>
      <c r="I19" s="243">
        <v>283</v>
      </c>
      <c r="J19" s="321">
        <f t="shared" si="2"/>
        <v>100</v>
      </c>
      <c r="K19" s="321">
        <f t="shared" ref="K19:K20" si="4">I19/E19*100</f>
        <v>100</v>
      </c>
      <c r="L19" s="243"/>
    </row>
    <row r="20" spans="1:12" s="122" customFormat="1" ht="21.75" customHeight="1" x14ac:dyDescent="0.35">
      <c r="A20" s="318" t="s">
        <v>15</v>
      </c>
      <c r="B20" s="319" t="s">
        <v>105</v>
      </c>
      <c r="C20" s="320" t="s">
        <v>103</v>
      </c>
      <c r="D20" s="283">
        <v>1128</v>
      </c>
      <c r="E20" s="283">
        <v>1128</v>
      </c>
      <c r="F20" s="262">
        <v>1393</v>
      </c>
      <c r="G20" s="220">
        <f t="shared" si="0"/>
        <v>123.49290780141844</v>
      </c>
      <c r="H20" s="223">
        <f t="shared" si="1"/>
        <v>123.49290780141844</v>
      </c>
      <c r="I20" s="243">
        <v>1393</v>
      </c>
      <c r="J20" s="321">
        <f t="shared" si="2"/>
        <v>123.49290780141844</v>
      </c>
      <c r="K20" s="321">
        <f t="shared" si="4"/>
        <v>123.49290780141844</v>
      </c>
      <c r="L20" s="243"/>
    </row>
    <row r="21" spans="1:12" s="122" customFormat="1" ht="21.75" customHeight="1" x14ac:dyDescent="0.35">
      <c r="A21" s="315" t="s">
        <v>15</v>
      </c>
      <c r="B21" s="316" t="s">
        <v>106</v>
      </c>
      <c r="C21" s="317" t="s">
        <v>5</v>
      </c>
      <c r="D21" s="283">
        <v>100</v>
      </c>
      <c r="E21" s="283">
        <v>100</v>
      </c>
      <c r="F21" s="262">
        <v>100</v>
      </c>
      <c r="G21" s="220">
        <f t="shared" si="0"/>
        <v>100</v>
      </c>
      <c r="H21" s="223">
        <f t="shared" si="1"/>
        <v>100</v>
      </c>
      <c r="I21" s="243">
        <v>100</v>
      </c>
      <c r="J21" s="243">
        <f t="shared" si="2"/>
        <v>100</v>
      </c>
      <c r="K21" s="321">
        <f t="shared" ref="K21" si="5">J21/E21*100</f>
        <v>100</v>
      </c>
      <c r="L21" s="243"/>
    </row>
    <row r="22" spans="1:12" s="122" customFormat="1" ht="21.75" customHeight="1" x14ac:dyDescent="0.35">
      <c r="A22" s="312">
        <v>2</v>
      </c>
      <c r="B22" s="313" t="s">
        <v>107</v>
      </c>
      <c r="C22" s="314"/>
      <c r="D22" s="220"/>
      <c r="E22" s="220"/>
      <c r="F22" s="265"/>
      <c r="G22" s="220"/>
      <c r="H22" s="223"/>
      <c r="I22" s="243"/>
      <c r="J22" s="243"/>
      <c r="K22" s="243"/>
      <c r="L22" s="243"/>
    </row>
    <row r="23" spans="1:12" s="123" customFormat="1" ht="21.75" customHeight="1" x14ac:dyDescent="0.35">
      <c r="A23" s="315" t="s">
        <v>15</v>
      </c>
      <c r="B23" s="316" t="s">
        <v>91</v>
      </c>
      <c r="C23" s="317" t="s">
        <v>92</v>
      </c>
      <c r="D23" s="220">
        <v>3</v>
      </c>
      <c r="E23" s="220">
        <v>3</v>
      </c>
      <c r="F23" s="265">
        <v>3</v>
      </c>
      <c r="G23" s="220">
        <f t="shared" si="0"/>
        <v>100</v>
      </c>
      <c r="H23" s="223">
        <f t="shared" si="1"/>
        <v>100</v>
      </c>
      <c r="I23" s="224">
        <v>3</v>
      </c>
      <c r="J23" s="243">
        <f t="shared" si="2"/>
        <v>100</v>
      </c>
      <c r="K23" s="321">
        <f>I23/F23*100</f>
        <v>100</v>
      </c>
      <c r="L23" s="224"/>
    </row>
    <row r="24" spans="1:12" s="122" customFormat="1" ht="21.75" customHeight="1" x14ac:dyDescent="0.35">
      <c r="A24" s="325" t="s">
        <v>29</v>
      </c>
      <c r="B24" s="326" t="s">
        <v>108</v>
      </c>
      <c r="C24" s="327" t="s">
        <v>92</v>
      </c>
      <c r="D24" s="220"/>
      <c r="E24" s="220">
        <v>2</v>
      </c>
      <c r="F24" s="265">
        <v>1</v>
      </c>
      <c r="G24" s="220"/>
      <c r="H24" s="223">
        <f t="shared" si="1"/>
        <v>50</v>
      </c>
      <c r="I24" s="243">
        <v>1</v>
      </c>
      <c r="J24" s="243"/>
      <c r="K24" s="243">
        <v>50</v>
      </c>
      <c r="L24" s="243"/>
    </row>
    <row r="25" spans="1:12" s="122" customFormat="1" ht="37.5" customHeight="1" x14ac:dyDescent="0.35">
      <c r="A25" s="325" t="s">
        <v>29</v>
      </c>
      <c r="B25" s="326" t="s">
        <v>109</v>
      </c>
      <c r="C25" s="327" t="s">
        <v>92</v>
      </c>
      <c r="D25" s="220"/>
      <c r="E25" s="220">
        <v>1</v>
      </c>
      <c r="F25" s="265">
        <v>2</v>
      </c>
      <c r="G25" s="220"/>
      <c r="H25" s="223">
        <f t="shared" si="1"/>
        <v>200</v>
      </c>
      <c r="I25" s="243">
        <v>2</v>
      </c>
      <c r="J25" s="243"/>
      <c r="K25" s="243">
        <v>200</v>
      </c>
      <c r="L25" s="243"/>
    </row>
    <row r="26" spans="1:12" s="122" customFormat="1" ht="27" customHeight="1" x14ac:dyDescent="0.35">
      <c r="A26" s="325" t="s">
        <v>29</v>
      </c>
      <c r="B26" s="326" t="s">
        <v>110</v>
      </c>
      <c r="C26" s="327" t="s">
        <v>92</v>
      </c>
      <c r="D26" s="332">
        <v>3</v>
      </c>
      <c r="E26" s="332">
        <v>3</v>
      </c>
      <c r="F26" s="288">
        <v>3</v>
      </c>
      <c r="G26" s="220">
        <f t="shared" si="0"/>
        <v>100</v>
      </c>
      <c r="H26" s="223">
        <f t="shared" si="1"/>
        <v>100</v>
      </c>
      <c r="I26" s="288">
        <v>3</v>
      </c>
      <c r="J26" s="243">
        <f t="shared" si="2"/>
        <v>100</v>
      </c>
      <c r="K26" s="243">
        <f>I26/E26*100</f>
        <v>100</v>
      </c>
      <c r="L26" s="243"/>
    </row>
    <row r="27" spans="1:12" s="122" customFormat="1" ht="27" customHeight="1" x14ac:dyDescent="0.35">
      <c r="A27" s="315" t="s">
        <v>15</v>
      </c>
      <c r="B27" s="316" t="s">
        <v>111</v>
      </c>
      <c r="C27" s="317" t="s">
        <v>101</v>
      </c>
      <c r="D27" s="332">
        <v>33</v>
      </c>
      <c r="E27" s="332">
        <v>33</v>
      </c>
      <c r="F27" s="288">
        <v>31</v>
      </c>
      <c r="G27" s="220">
        <f t="shared" si="0"/>
        <v>93.939393939393938</v>
      </c>
      <c r="H27" s="223">
        <f t="shared" si="1"/>
        <v>93.939393939393938</v>
      </c>
      <c r="I27" s="288">
        <v>31</v>
      </c>
      <c r="J27" s="321">
        <f t="shared" si="2"/>
        <v>93.939393939393938</v>
      </c>
      <c r="K27" s="321">
        <f>I27/E27*100</f>
        <v>93.939393939393938</v>
      </c>
      <c r="L27" s="243"/>
    </row>
    <row r="28" spans="1:12" s="122" customFormat="1" ht="27" customHeight="1" x14ac:dyDescent="0.35">
      <c r="A28" s="315" t="s">
        <v>15</v>
      </c>
      <c r="B28" s="316" t="s">
        <v>177</v>
      </c>
      <c r="C28" s="317" t="s">
        <v>103</v>
      </c>
      <c r="D28" s="332">
        <v>1081</v>
      </c>
      <c r="E28" s="332">
        <v>1081</v>
      </c>
      <c r="F28" s="288">
        <v>1058</v>
      </c>
      <c r="G28" s="220">
        <f t="shared" si="0"/>
        <v>97.872340425531917</v>
      </c>
      <c r="H28" s="223">
        <f t="shared" si="1"/>
        <v>97.872340425531917</v>
      </c>
      <c r="I28" s="288">
        <v>1058</v>
      </c>
      <c r="J28" s="243">
        <f t="shared" si="2"/>
        <v>97.872340425531917</v>
      </c>
      <c r="K28" s="321">
        <f>I28/E28*100</f>
        <v>97.872340425531917</v>
      </c>
      <c r="L28" s="243"/>
    </row>
    <row r="29" spans="1:12" s="122" customFormat="1" ht="27" customHeight="1" x14ac:dyDescent="0.35">
      <c r="A29" s="325" t="s">
        <v>29</v>
      </c>
      <c r="B29" s="326" t="s">
        <v>112</v>
      </c>
      <c r="C29" s="327" t="s">
        <v>103</v>
      </c>
      <c r="D29" s="332">
        <v>290</v>
      </c>
      <c r="E29" s="332">
        <v>290</v>
      </c>
      <c r="F29" s="288">
        <v>290</v>
      </c>
      <c r="G29" s="220">
        <f t="shared" si="0"/>
        <v>100</v>
      </c>
      <c r="H29" s="223">
        <f t="shared" si="1"/>
        <v>100</v>
      </c>
      <c r="I29" s="288">
        <v>290</v>
      </c>
      <c r="J29" s="243">
        <f t="shared" si="2"/>
        <v>100</v>
      </c>
      <c r="K29" s="321">
        <f t="shared" ref="K29:K36" si="6">I29/E29*100</f>
        <v>100</v>
      </c>
      <c r="L29" s="243"/>
    </row>
    <row r="30" spans="1:12" s="122" customFormat="1" ht="27" customHeight="1" x14ac:dyDescent="0.35">
      <c r="A30" s="315" t="s">
        <v>15</v>
      </c>
      <c r="B30" s="316" t="s">
        <v>113</v>
      </c>
      <c r="C30" s="317" t="s">
        <v>5</v>
      </c>
      <c r="D30" s="333">
        <v>99.2</v>
      </c>
      <c r="E30" s="333">
        <v>99.2</v>
      </c>
      <c r="F30" s="334">
        <v>99.5</v>
      </c>
      <c r="G30" s="220">
        <f t="shared" si="0"/>
        <v>100.3024193548387</v>
      </c>
      <c r="H30" s="223">
        <f t="shared" si="1"/>
        <v>100.3024193548387</v>
      </c>
      <c r="I30" s="334">
        <v>99.5</v>
      </c>
      <c r="J30" s="321">
        <f t="shared" si="2"/>
        <v>100.3024193548387</v>
      </c>
      <c r="K30" s="321">
        <f t="shared" si="6"/>
        <v>100.3024193548387</v>
      </c>
      <c r="L30" s="243"/>
    </row>
    <row r="31" spans="1:12" s="122" customFormat="1" ht="27" customHeight="1" x14ac:dyDescent="0.35">
      <c r="A31" s="315" t="s">
        <v>15</v>
      </c>
      <c r="B31" s="316" t="s">
        <v>105</v>
      </c>
      <c r="C31" s="317" t="s">
        <v>103</v>
      </c>
      <c r="D31" s="332">
        <v>606</v>
      </c>
      <c r="E31" s="332">
        <v>606</v>
      </c>
      <c r="F31" s="288">
        <v>583</v>
      </c>
      <c r="G31" s="220">
        <f t="shared" si="0"/>
        <v>96.204620462046208</v>
      </c>
      <c r="H31" s="223">
        <f t="shared" si="1"/>
        <v>96.204620462046208</v>
      </c>
      <c r="I31" s="288">
        <v>583</v>
      </c>
      <c r="J31" s="321">
        <f t="shared" si="2"/>
        <v>96.204620462046208</v>
      </c>
      <c r="K31" s="321">
        <f t="shared" si="6"/>
        <v>96.204620462046208</v>
      </c>
      <c r="L31" s="243"/>
    </row>
    <row r="32" spans="1:12" s="122" customFormat="1" ht="27" customHeight="1" x14ac:dyDescent="0.35">
      <c r="A32" s="335">
        <v>3</v>
      </c>
      <c r="B32" s="260" t="s">
        <v>165</v>
      </c>
      <c r="C32" s="335"/>
      <c r="D32" s="220"/>
      <c r="E32" s="220"/>
      <c r="F32" s="265"/>
      <c r="G32" s="220"/>
      <c r="H32" s="223"/>
      <c r="I32" s="265"/>
      <c r="J32" s="243"/>
      <c r="K32" s="321"/>
      <c r="L32" s="243"/>
    </row>
    <row r="33" spans="1:12" s="122" customFormat="1" ht="27" customHeight="1" x14ac:dyDescent="0.35">
      <c r="A33" s="213" t="s">
        <v>15</v>
      </c>
      <c r="B33" s="71" t="s">
        <v>91</v>
      </c>
      <c r="C33" s="213" t="s">
        <v>92</v>
      </c>
      <c r="D33" s="336">
        <v>1</v>
      </c>
      <c r="E33" s="336">
        <v>1</v>
      </c>
      <c r="F33" s="267">
        <v>1</v>
      </c>
      <c r="G33" s="220">
        <f t="shared" si="0"/>
        <v>100</v>
      </c>
      <c r="H33" s="223">
        <f t="shared" si="1"/>
        <v>100</v>
      </c>
      <c r="I33" s="267">
        <v>1</v>
      </c>
      <c r="J33" s="243">
        <f t="shared" si="2"/>
        <v>100</v>
      </c>
      <c r="K33" s="321">
        <f t="shared" si="6"/>
        <v>100</v>
      </c>
      <c r="L33" s="243"/>
    </row>
    <row r="34" spans="1:12" s="122" customFormat="1" ht="47.25" customHeight="1" x14ac:dyDescent="0.35">
      <c r="A34" s="337" t="s">
        <v>29</v>
      </c>
      <c r="B34" s="338" t="s">
        <v>166</v>
      </c>
      <c r="C34" s="337" t="s">
        <v>92</v>
      </c>
      <c r="D34" s="336">
        <v>1</v>
      </c>
      <c r="E34" s="336">
        <v>1</v>
      </c>
      <c r="F34" s="267">
        <v>1</v>
      </c>
      <c r="G34" s="220">
        <f t="shared" si="0"/>
        <v>100</v>
      </c>
      <c r="H34" s="223">
        <f t="shared" si="1"/>
        <v>100</v>
      </c>
      <c r="I34" s="267">
        <v>1</v>
      </c>
      <c r="J34" s="243">
        <f t="shared" si="2"/>
        <v>100</v>
      </c>
      <c r="K34" s="321">
        <f t="shared" si="6"/>
        <v>100</v>
      </c>
      <c r="L34" s="243"/>
    </row>
    <row r="35" spans="1:12" s="122" customFormat="1" ht="24" customHeight="1" x14ac:dyDescent="0.35">
      <c r="A35" s="213" t="s">
        <v>15</v>
      </c>
      <c r="B35" s="71" t="s">
        <v>167</v>
      </c>
      <c r="C35" s="213" t="s">
        <v>101</v>
      </c>
      <c r="D35" s="245"/>
      <c r="E35" s="254">
        <v>14</v>
      </c>
      <c r="F35" s="258">
        <v>12</v>
      </c>
      <c r="G35" s="220"/>
      <c r="H35" s="223">
        <f t="shared" si="1"/>
        <v>85.714285714285708</v>
      </c>
      <c r="I35" s="258">
        <v>12</v>
      </c>
      <c r="J35" s="243"/>
      <c r="K35" s="321">
        <f t="shared" si="6"/>
        <v>85.714285714285708</v>
      </c>
      <c r="L35" s="243"/>
    </row>
    <row r="36" spans="1:12" s="122" customFormat="1" ht="24" customHeight="1" x14ac:dyDescent="0.35">
      <c r="A36" s="213" t="s">
        <v>15</v>
      </c>
      <c r="B36" s="71" t="s">
        <v>168</v>
      </c>
      <c r="C36" s="213" t="s">
        <v>103</v>
      </c>
      <c r="D36" s="245"/>
      <c r="E36" s="254">
        <v>625</v>
      </c>
      <c r="F36" s="258">
        <v>460</v>
      </c>
      <c r="G36" s="220"/>
      <c r="H36" s="223">
        <f t="shared" si="1"/>
        <v>73.599999999999994</v>
      </c>
      <c r="I36" s="258">
        <v>460</v>
      </c>
      <c r="J36" s="243"/>
      <c r="K36" s="321">
        <f t="shared" si="6"/>
        <v>73.599999999999994</v>
      </c>
      <c r="L36" s="243"/>
    </row>
    <row r="37" spans="1:12" s="122" customFormat="1" ht="24" customHeight="1" x14ac:dyDescent="0.35">
      <c r="A37" s="335">
        <v>4</v>
      </c>
      <c r="B37" s="260" t="s">
        <v>114</v>
      </c>
      <c r="C37" s="335"/>
      <c r="D37" s="336"/>
      <c r="E37" s="254"/>
      <c r="F37" s="258"/>
      <c r="G37" s="220"/>
      <c r="H37" s="223"/>
      <c r="I37" s="258"/>
      <c r="J37" s="243"/>
      <c r="K37" s="243"/>
      <c r="L37" s="243"/>
    </row>
    <row r="38" spans="1:12" s="122" customFormat="1" ht="24" customHeight="1" x14ac:dyDescent="0.35">
      <c r="A38" s="213" t="s">
        <v>15</v>
      </c>
      <c r="B38" s="71" t="s">
        <v>115</v>
      </c>
      <c r="C38" s="317" t="s">
        <v>116</v>
      </c>
      <c r="D38" s="336">
        <v>1</v>
      </c>
      <c r="E38" s="336">
        <v>1</v>
      </c>
      <c r="F38" s="267">
        <v>1</v>
      </c>
      <c r="G38" s="220">
        <f t="shared" si="0"/>
        <v>100</v>
      </c>
      <c r="H38" s="223">
        <f t="shared" si="1"/>
        <v>100</v>
      </c>
      <c r="I38" s="267">
        <v>1</v>
      </c>
      <c r="J38" s="243">
        <f>I38/D38*100</f>
        <v>100</v>
      </c>
      <c r="K38" s="243">
        <f>I38/E38*100</f>
        <v>100</v>
      </c>
      <c r="L38" s="243"/>
    </row>
    <row r="39" spans="1:12" s="122" customFormat="1" ht="24" customHeight="1" x14ac:dyDescent="0.35">
      <c r="A39" s="213" t="s">
        <v>117</v>
      </c>
      <c r="B39" s="71" t="s">
        <v>118</v>
      </c>
      <c r="C39" s="317" t="s">
        <v>116</v>
      </c>
      <c r="D39" s="336">
        <v>1</v>
      </c>
      <c r="E39" s="336">
        <v>1</v>
      </c>
      <c r="F39" s="267">
        <v>1</v>
      </c>
      <c r="G39" s="220">
        <f t="shared" si="0"/>
        <v>100</v>
      </c>
      <c r="H39" s="223">
        <f t="shared" si="1"/>
        <v>100</v>
      </c>
      <c r="I39" s="267">
        <v>1</v>
      </c>
      <c r="J39" s="243">
        <f t="shared" ref="J39:J59" si="7">I39/D39*100</f>
        <v>100</v>
      </c>
      <c r="K39" s="243">
        <f t="shared" ref="K39:K54" si="8">I39/E39*100</f>
        <v>100</v>
      </c>
      <c r="L39" s="243"/>
    </row>
    <row r="40" spans="1:12" s="122" customFormat="1" ht="24" customHeight="1" x14ac:dyDescent="0.35">
      <c r="A40" s="315" t="s">
        <v>15</v>
      </c>
      <c r="B40" s="316" t="s">
        <v>119</v>
      </c>
      <c r="C40" s="317" t="s">
        <v>116</v>
      </c>
      <c r="D40" s="336">
        <v>1</v>
      </c>
      <c r="E40" s="336">
        <v>1</v>
      </c>
      <c r="F40" s="267">
        <v>1</v>
      </c>
      <c r="G40" s="220">
        <f t="shared" si="0"/>
        <v>100</v>
      </c>
      <c r="H40" s="223">
        <f t="shared" si="1"/>
        <v>100</v>
      </c>
      <c r="I40" s="267">
        <v>1</v>
      </c>
      <c r="J40" s="243">
        <f t="shared" si="7"/>
        <v>100</v>
      </c>
      <c r="K40" s="243">
        <f t="shared" si="8"/>
        <v>100</v>
      </c>
      <c r="L40" s="243"/>
    </row>
    <row r="41" spans="1:12" s="122" customFormat="1" ht="24" customHeight="1" x14ac:dyDescent="0.35">
      <c r="A41" s="315" t="s">
        <v>15</v>
      </c>
      <c r="B41" s="316" t="s">
        <v>120</v>
      </c>
      <c r="C41" s="317" t="s">
        <v>116</v>
      </c>
      <c r="D41" s="336">
        <v>1</v>
      </c>
      <c r="E41" s="336">
        <v>1</v>
      </c>
      <c r="F41" s="267">
        <v>1</v>
      </c>
      <c r="G41" s="220">
        <f t="shared" si="0"/>
        <v>100</v>
      </c>
      <c r="H41" s="223">
        <f t="shared" si="1"/>
        <v>100</v>
      </c>
      <c r="I41" s="267">
        <v>1</v>
      </c>
      <c r="J41" s="243">
        <f t="shared" si="7"/>
        <v>100</v>
      </c>
      <c r="K41" s="243">
        <f t="shared" si="8"/>
        <v>100</v>
      </c>
      <c r="L41" s="243"/>
    </row>
    <row r="42" spans="1:12" s="122" customFormat="1" ht="24" customHeight="1" x14ac:dyDescent="0.35">
      <c r="A42" s="312">
        <v>5</v>
      </c>
      <c r="B42" s="313" t="s">
        <v>121</v>
      </c>
      <c r="C42" s="314" t="s">
        <v>92</v>
      </c>
      <c r="D42" s="220">
        <v>8</v>
      </c>
      <c r="E42" s="254">
        <v>9</v>
      </c>
      <c r="F42" s="258">
        <v>7</v>
      </c>
      <c r="G42" s="220">
        <f t="shared" si="0"/>
        <v>87.5</v>
      </c>
      <c r="H42" s="223">
        <f t="shared" si="1"/>
        <v>77.777777777777786</v>
      </c>
      <c r="I42" s="258">
        <v>7</v>
      </c>
      <c r="J42" s="243">
        <f t="shared" si="7"/>
        <v>87.5</v>
      </c>
      <c r="K42" s="339">
        <f t="shared" si="8"/>
        <v>77.777777777777786</v>
      </c>
      <c r="L42" s="243"/>
    </row>
    <row r="43" spans="1:12" s="122" customFormat="1" ht="23.25" customHeight="1" x14ac:dyDescent="0.35">
      <c r="A43" s="322" t="s">
        <v>15</v>
      </c>
      <c r="B43" s="316" t="s">
        <v>182</v>
      </c>
      <c r="C43" s="317" t="s">
        <v>5</v>
      </c>
      <c r="D43" s="254">
        <v>66.7</v>
      </c>
      <c r="E43" s="254">
        <v>82</v>
      </c>
      <c r="F43" s="258">
        <v>77.8</v>
      </c>
      <c r="G43" s="220">
        <f t="shared" si="0"/>
        <v>116.64167916041978</v>
      </c>
      <c r="H43" s="223">
        <f t="shared" si="1"/>
        <v>94.878048780487802</v>
      </c>
      <c r="I43" s="258">
        <v>77.8</v>
      </c>
      <c r="J43" s="243">
        <f t="shared" si="7"/>
        <v>116.64167916041978</v>
      </c>
      <c r="K43" s="321">
        <f t="shared" si="8"/>
        <v>94.878048780487802</v>
      </c>
      <c r="L43" s="243"/>
    </row>
    <row r="44" spans="1:12" s="122" customFormat="1" ht="27" customHeight="1" x14ac:dyDescent="0.35">
      <c r="A44" s="315" t="s">
        <v>122</v>
      </c>
      <c r="B44" s="316" t="s">
        <v>123</v>
      </c>
      <c r="C44" s="317" t="s">
        <v>124</v>
      </c>
      <c r="D44" s="220">
        <v>3</v>
      </c>
      <c r="E44" s="254">
        <v>4</v>
      </c>
      <c r="F44" s="258">
        <v>4</v>
      </c>
      <c r="G44" s="220">
        <f t="shared" si="0"/>
        <v>133.33333333333331</v>
      </c>
      <c r="H44" s="223">
        <f t="shared" si="1"/>
        <v>100</v>
      </c>
      <c r="I44" s="258">
        <v>4</v>
      </c>
      <c r="J44" s="243">
        <f t="shared" si="7"/>
        <v>133.33333333333331</v>
      </c>
      <c r="K44" s="243">
        <f t="shared" si="8"/>
        <v>100</v>
      </c>
      <c r="L44" s="243"/>
    </row>
    <row r="45" spans="1:12" s="122" customFormat="1" ht="27" customHeight="1" x14ac:dyDescent="0.35">
      <c r="A45" s="315" t="s">
        <v>125</v>
      </c>
      <c r="B45" s="316" t="s">
        <v>126</v>
      </c>
      <c r="C45" s="317" t="s">
        <v>92</v>
      </c>
      <c r="D45" s="220">
        <v>4</v>
      </c>
      <c r="E45" s="254">
        <v>4</v>
      </c>
      <c r="F45" s="258">
        <v>2</v>
      </c>
      <c r="G45" s="220">
        <f t="shared" si="0"/>
        <v>50</v>
      </c>
      <c r="H45" s="223">
        <f t="shared" si="1"/>
        <v>50</v>
      </c>
      <c r="I45" s="258">
        <v>2</v>
      </c>
      <c r="J45" s="243">
        <f t="shared" si="7"/>
        <v>50</v>
      </c>
      <c r="K45" s="243">
        <f t="shared" si="8"/>
        <v>50</v>
      </c>
      <c r="L45" s="243"/>
    </row>
    <row r="46" spans="1:12" s="122" customFormat="1" ht="27" customHeight="1" x14ac:dyDescent="0.35">
      <c r="A46" s="315" t="s">
        <v>127</v>
      </c>
      <c r="B46" s="316" t="s">
        <v>128</v>
      </c>
      <c r="C46" s="317" t="s">
        <v>124</v>
      </c>
      <c r="D46" s="220">
        <v>1</v>
      </c>
      <c r="E46" s="254">
        <v>1</v>
      </c>
      <c r="F46" s="258">
        <v>1</v>
      </c>
      <c r="G46" s="220">
        <f t="shared" si="0"/>
        <v>100</v>
      </c>
      <c r="H46" s="223">
        <f t="shared" si="1"/>
        <v>100</v>
      </c>
      <c r="I46" s="258">
        <v>1</v>
      </c>
      <c r="J46" s="243">
        <f t="shared" si="7"/>
        <v>100</v>
      </c>
      <c r="K46" s="243">
        <f t="shared" si="8"/>
        <v>100</v>
      </c>
      <c r="L46" s="243"/>
    </row>
    <row r="47" spans="1:12" s="122" customFormat="1" ht="27" customHeight="1" x14ac:dyDescent="0.35">
      <c r="A47" s="312">
        <v>6</v>
      </c>
      <c r="B47" s="313" t="s">
        <v>129</v>
      </c>
      <c r="C47" s="317" t="s">
        <v>5</v>
      </c>
      <c r="D47" s="340"/>
      <c r="E47" s="254">
        <v>93</v>
      </c>
      <c r="F47" s="258">
        <v>70</v>
      </c>
      <c r="G47" s="220"/>
      <c r="H47" s="223">
        <f t="shared" si="1"/>
        <v>75.268817204301072</v>
      </c>
      <c r="I47" s="258">
        <v>70</v>
      </c>
      <c r="J47" s="243"/>
      <c r="K47" s="321">
        <f t="shared" si="8"/>
        <v>75.268817204301072</v>
      </c>
      <c r="L47" s="243"/>
    </row>
    <row r="48" spans="1:12" s="122" customFormat="1" ht="38.25" customHeight="1" x14ac:dyDescent="0.35">
      <c r="A48" s="312">
        <v>7</v>
      </c>
      <c r="B48" s="313" t="s">
        <v>130</v>
      </c>
      <c r="C48" s="317" t="s">
        <v>5</v>
      </c>
      <c r="D48" s="340"/>
      <c r="E48" s="254">
        <v>26.3</v>
      </c>
      <c r="F48" s="258">
        <v>24</v>
      </c>
      <c r="G48" s="220"/>
      <c r="H48" s="223">
        <f t="shared" si="1"/>
        <v>91.254752851711032</v>
      </c>
      <c r="I48" s="258">
        <v>24</v>
      </c>
      <c r="J48" s="243"/>
      <c r="K48" s="321">
        <f t="shared" si="8"/>
        <v>91.254752851711032</v>
      </c>
      <c r="L48" s="243"/>
    </row>
    <row r="49" spans="1:12" s="122" customFormat="1" ht="27.75" customHeight="1" x14ac:dyDescent="0.35">
      <c r="A49" s="312" t="s">
        <v>18</v>
      </c>
      <c r="B49" s="313" t="s">
        <v>131</v>
      </c>
      <c r="C49" s="314"/>
      <c r="D49" s="340"/>
      <c r="E49" s="254"/>
      <c r="F49" s="258"/>
      <c r="G49" s="220"/>
      <c r="H49" s="223"/>
      <c r="I49" s="258"/>
      <c r="J49" s="243"/>
      <c r="K49" s="243"/>
      <c r="L49" s="243"/>
    </row>
    <row r="50" spans="1:12" s="122" customFormat="1" ht="27.75" customHeight="1" x14ac:dyDescent="0.35">
      <c r="A50" s="312">
        <v>1</v>
      </c>
      <c r="B50" s="313" t="s">
        <v>157</v>
      </c>
      <c r="C50" s="64" t="s">
        <v>159</v>
      </c>
      <c r="D50" s="239"/>
      <c r="E50" s="340">
        <v>20</v>
      </c>
      <c r="F50" s="341"/>
      <c r="G50" s="220"/>
      <c r="H50" s="223">
        <f t="shared" si="1"/>
        <v>0</v>
      </c>
      <c r="I50" s="341">
        <v>20</v>
      </c>
      <c r="J50" s="243"/>
      <c r="K50" s="243">
        <f t="shared" si="8"/>
        <v>100</v>
      </c>
      <c r="L50" s="243"/>
    </row>
    <row r="51" spans="1:12" s="122" customFormat="1" ht="27.75" customHeight="1" x14ac:dyDescent="0.35">
      <c r="A51" s="342" t="s">
        <v>15</v>
      </c>
      <c r="B51" s="343" t="s">
        <v>158</v>
      </c>
      <c r="C51" s="344" t="s">
        <v>159</v>
      </c>
      <c r="D51" s="239"/>
      <c r="E51" s="245">
        <v>20</v>
      </c>
      <c r="F51" s="246">
        <v>0</v>
      </c>
      <c r="G51" s="220"/>
      <c r="H51" s="223">
        <f t="shared" si="1"/>
        <v>0</v>
      </c>
      <c r="I51" s="246">
        <v>20</v>
      </c>
      <c r="J51" s="243"/>
      <c r="K51" s="243">
        <f t="shared" si="8"/>
        <v>100</v>
      </c>
      <c r="L51" s="243"/>
    </row>
    <row r="52" spans="1:12" s="122" customFormat="1" ht="27.75" customHeight="1" x14ac:dyDescent="0.35">
      <c r="A52" s="312">
        <v>2</v>
      </c>
      <c r="B52" s="313" t="s">
        <v>132</v>
      </c>
      <c r="C52" s="314" t="s">
        <v>5</v>
      </c>
      <c r="D52" s="239"/>
      <c r="E52" s="345"/>
      <c r="F52" s="346"/>
      <c r="G52" s="220"/>
      <c r="H52" s="223"/>
      <c r="I52" s="346"/>
      <c r="J52" s="243"/>
      <c r="K52" s="243"/>
      <c r="L52" s="243"/>
    </row>
    <row r="53" spans="1:12" s="122" customFormat="1" ht="27.75" customHeight="1" x14ac:dyDescent="0.35">
      <c r="A53" s="322" t="s">
        <v>15</v>
      </c>
      <c r="B53" s="316" t="s">
        <v>133</v>
      </c>
      <c r="C53" s="317" t="s">
        <v>5</v>
      </c>
      <c r="D53" s="219">
        <v>98.7</v>
      </c>
      <c r="E53" s="219">
        <v>98.7</v>
      </c>
      <c r="F53" s="246">
        <v>95</v>
      </c>
      <c r="G53" s="220">
        <f t="shared" si="0"/>
        <v>96.251266464032412</v>
      </c>
      <c r="H53" s="223">
        <f t="shared" si="1"/>
        <v>96.251266464032412</v>
      </c>
      <c r="I53" s="219">
        <v>98.7</v>
      </c>
      <c r="J53" s="243">
        <f t="shared" si="7"/>
        <v>100</v>
      </c>
      <c r="K53" s="243">
        <f t="shared" si="8"/>
        <v>100</v>
      </c>
      <c r="L53" s="243"/>
    </row>
    <row r="54" spans="1:12" s="122" customFormat="1" ht="27.75" customHeight="1" x14ac:dyDescent="0.35">
      <c r="A54" s="322" t="s">
        <v>15</v>
      </c>
      <c r="B54" s="316" t="s">
        <v>134</v>
      </c>
      <c r="C54" s="317" t="s">
        <v>5</v>
      </c>
      <c r="D54" s="219">
        <v>96.5</v>
      </c>
      <c r="E54" s="219">
        <v>96.5</v>
      </c>
      <c r="F54" s="246">
        <v>70</v>
      </c>
      <c r="G54" s="220">
        <f t="shared" si="0"/>
        <v>72.538860103626945</v>
      </c>
      <c r="H54" s="223">
        <f t="shared" si="1"/>
        <v>72.538860103626945</v>
      </c>
      <c r="I54" s="219">
        <v>96.5</v>
      </c>
      <c r="J54" s="243">
        <f t="shared" si="7"/>
        <v>100</v>
      </c>
      <c r="K54" s="243">
        <f t="shared" si="8"/>
        <v>100</v>
      </c>
      <c r="L54" s="243"/>
    </row>
    <row r="55" spans="1:12" s="122" customFormat="1" ht="27.75" customHeight="1" x14ac:dyDescent="0.35">
      <c r="A55" s="312">
        <v>3</v>
      </c>
      <c r="B55" s="313" t="s">
        <v>135</v>
      </c>
      <c r="C55" s="314" t="s">
        <v>136</v>
      </c>
      <c r="D55" s="340">
        <v>1</v>
      </c>
      <c r="E55" s="347"/>
      <c r="F55" s="348">
        <v>1</v>
      </c>
      <c r="G55" s="220">
        <f t="shared" si="0"/>
        <v>100</v>
      </c>
      <c r="H55" s="223"/>
      <c r="I55" s="348">
        <v>1</v>
      </c>
      <c r="J55" s="243">
        <f t="shared" si="7"/>
        <v>100</v>
      </c>
      <c r="K55" s="243"/>
      <c r="L55" s="243"/>
    </row>
    <row r="56" spans="1:12" s="123" customFormat="1" ht="34.5" customHeight="1" x14ac:dyDescent="0.35">
      <c r="A56" s="312">
        <v>4</v>
      </c>
      <c r="B56" s="349" t="s">
        <v>294</v>
      </c>
      <c r="C56" s="350"/>
      <c r="D56" s="351">
        <f>D57+D58+D59</f>
        <v>140</v>
      </c>
      <c r="E56" s="351">
        <f>E57+E58+E59</f>
        <v>140</v>
      </c>
      <c r="F56" s="352">
        <v>140</v>
      </c>
      <c r="G56" s="220">
        <f t="shared" si="0"/>
        <v>100</v>
      </c>
      <c r="H56" s="223">
        <f t="shared" si="1"/>
        <v>100</v>
      </c>
      <c r="I56" s="352">
        <v>140</v>
      </c>
      <c r="J56" s="243">
        <f t="shared" si="7"/>
        <v>100</v>
      </c>
      <c r="K56" s="243">
        <v>100</v>
      </c>
      <c r="L56" s="224"/>
    </row>
    <row r="57" spans="1:12" s="122" customFormat="1" ht="27.75" customHeight="1" x14ac:dyDescent="0.35">
      <c r="A57" s="312"/>
      <c r="B57" s="353" t="s">
        <v>295</v>
      </c>
      <c r="C57" s="350" t="s">
        <v>140</v>
      </c>
      <c r="D57" s="219">
        <v>15</v>
      </c>
      <c r="E57" s="219">
        <v>15</v>
      </c>
      <c r="F57" s="246">
        <v>0</v>
      </c>
      <c r="G57" s="220">
        <f t="shared" si="0"/>
        <v>0</v>
      </c>
      <c r="H57" s="223">
        <f t="shared" si="1"/>
        <v>0</v>
      </c>
      <c r="I57" s="246">
        <v>15</v>
      </c>
      <c r="J57" s="243">
        <f t="shared" si="7"/>
        <v>100</v>
      </c>
      <c r="K57" s="243">
        <v>100</v>
      </c>
      <c r="L57" s="243"/>
    </row>
    <row r="58" spans="1:12" s="122" customFormat="1" ht="27.75" customHeight="1" x14ac:dyDescent="0.35">
      <c r="A58" s="312"/>
      <c r="B58" s="354" t="s">
        <v>296</v>
      </c>
      <c r="C58" s="350" t="s">
        <v>140</v>
      </c>
      <c r="D58" s="245">
        <v>35</v>
      </c>
      <c r="E58" s="245">
        <v>35</v>
      </c>
      <c r="F58" s="246">
        <v>0</v>
      </c>
      <c r="G58" s="220">
        <f t="shared" si="0"/>
        <v>0</v>
      </c>
      <c r="H58" s="223">
        <f t="shared" si="1"/>
        <v>0</v>
      </c>
      <c r="I58" s="246">
        <v>35</v>
      </c>
      <c r="J58" s="243">
        <f t="shared" si="7"/>
        <v>100</v>
      </c>
      <c r="K58" s="243">
        <v>100</v>
      </c>
      <c r="L58" s="243"/>
    </row>
    <row r="59" spans="1:12" s="122" customFormat="1" ht="27.75" customHeight="1" x14ac:dyDescent="0.35">
      <c r="A59" s="312"/>
      <c r="B59" s="354" t="s">
        <v>297</v>
      </c>
      <c r="C59" s="350" t="s">
        <v>140</v>
      </c>
      <c r="D59" s="245">
        <v>90</v>
      </c>
      <c r="E59" s="245">
        <v>90</v>
      </c>
      <c r="F59" s="246">
        <v>22</v>
      </c>
      <c r="G59" s="220">
        <f t="shared" si="0"/>
        <v>24.444444444444443</v>
      </c>
      <c r="H59" s="223">
        <f t="shared" si="1"/>
        <v>24.444444444444443</v>
      </c>
      <c r="I59" s="246">
        <v>90</v>
      </c>
      <c r="J59" s="243">
        <f t="shared" si="7"/>
        <v>100</v>
      </c>
      <c r="K59" s="243">
        <v>100</v>
      </c>
      <c r="L59" s="243"/>
    </row>
    <row r="60" spans="1:12" s="122" customFormat="1" ht="62.25" customHeight="1" x14ac:dyDescent="0.35">
      <c r="A60" s="312"/>
      <c r="B60" s="355" t="s">
        <v>298</v>
      </c>
      <c r="C60" s="356" t="s">
        <v>140</v>
      </c>
      <c r="D60" s="357">
        <v>60</v>
      </c>
      <c r="E60" s="357">
        <v>60</v>
      </c>
      <c r="F60" s="358">
        <v>22</v>
      </c>
      <c r="G60" s="357"/>
      <c r="H60" s="223"/>
      <c r="I60" s="358">
        <v>22</v>
      </c>
      <c r="J60" s="243"/>
      <c r="K60" s="243"/>
      <c r="L60" s="243"/>
    </row>
  </sheetData>
  <mergeCells count="14">
    <mergeCell ref="J5:J6"/>
    <mergeCell ref="K5:K6"/>
    <mergeCell ref="L5:L6"/>
    <mergeCell ref="I5:I6"/>
    <mergeCell ref="E1:H1"/>
    <mergeCell ref="A2:H2"/>
    <mergeCell ref="A3:H3"/>
    <mergeCell ref="A5:A6"/>
    <mergeCell ref="B5:B6"/>
    <mergeCell ref="C5:C6"/>
    <mergeCell ref="D5:E5"/>
    <mergeCell ref="H5:H6"/>
    <mergeCell ref="F5:F6"/>
    <mergeCell ref="G5:G6"/>
  </mergeCells>
  <pageMargins left="0.68" right="0.2" top="0.43307086614173201" bottom="0.43307086614173201" header="0.196850393700787" footer="0"/>
  <pageSetup paperSize="9" firstPageNumber="3" fitToHeight="0"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view="pageBreakPreview" zoomScaleNormal="100" zoomScaleSheetLayoutView="100" workbookViewId="0">
      <pane ySplit="6" topLeftCell="A49" activePane="bottomLeft" state="frozen"/>
      <selection pane="bottomLeft" activeCell="C5" sqref="C5:C6"/>
    </sheetView>
  </sheetViews>
  <sheetFormatPr defaultRowHeight="15.5" x14ac:dyDescent="0.35"/>
  <cols>
    <col min="1" max="1" width="6.7265625" style="155" customWidth="1"/>
    <col min="2" max="2" width="35.453125" style="359" customWidth="1"/>
    <col min="3" max="3" width="9.1796875" style="157" customWidth="1"/>
    <col min="4" max="4" width="9.1796875" style="158" customWidth="1"/>
    <col min="5" max="7" width="9.1796875" style="225" customWidth="1"/>
    <col min="8" max="8" width="9.1796875" style="226" customWidth="1"/>
    <col min="9" max="175" width="9" style="156"/>
    <col min="176" max="176" width="5.453125" style="156" customWidth="1"/>
    <col min="177" max="177" width="54.1796875" style="156" customWidth="1"/>
    <col min="178" max="178" width="9.7265625" style="156" customWidth="1"/>
    <col min="179" max="183" width="0" style="156" hidden="1" customWidth="1"/>
    <col min="184" max="186" width="12.7265625" style="156" customWidth="1"/>
    <col min="187" max="190" width="0" style="156" hidden="1" customWidth="1"/>
    <col min="191" max="192" width="13.7265625" style="156" customWidth="1"/>
    <col min="193" max="193" width="13.1796875" style="156" bestFit="1" customWidth="1"/>
    <col min="194" max="431" width="9" style="156"/>
    <col min="432" max="432" width="5.453125" style="156" customWidth="1"/>
    <col min="433" max="433" width="54.1796875" style="156" customWidth="1"/>
    <col min="434" max="434" width="9.7265625" style="156" customWidth="1"/>
    <col min="435" max="439" width="0" style="156" hidden="1" customWidth="1"/>
    <col min="440" max="442" width="12.7265625" style="156" customWidth="1"/>
    <col min="443" max="446" width="0" style="156" hidden="1" customWidth="1"/>
    <col min="447" max="448" width="13.7265625" style="156" customWidth="1"/>
    <col min="449" max="449" width="13.1796875" style="156" bestFit="1" customWidth="1"/>
    <col min="450" max="687" width="9" style="156"/>
    <col min="688" max="688" width="5.453125" style="156" customWidth="1"/>
    <col min="689" max="689" width="54.1796875" style="156" customWidth="1"/>
    <col min="690" max="690" width="9.7265625" style="156" customWidth="1"/>
    <col min="691" max="695" width="0" style="156" hidden="1" customWidth="1"/>
    <col min="696" max="698" width="12.7265625" style="156" customWidth="1"/>
    <col min="699" max="702" width="0" style="156" hidden="1" customWidth="1"/>
    <col min="703" max="704" width="13.7265625" style="156" customWidth="1"/>
    <col min="705" max="705" width="13.1796875" style="156" bestFit="1" customWidth="1"/>
    <col min="706" max="943" width="9" style="156"/>
    <col min="944" max="944" width="5.453125" style="156" customWidth="1"/>
    <col min="945" max="945" width="54.1796875" style="156" customWidth="1"/>
    <col min="946" max="946" width="9.7265625" style="156" customWidth="1"/>
    <col min="947" max="951" width="0" style="156" hidden="1" customWidth="1"/>
    <col min="952" max="954" width="12.7265625" style="156" customWidth="1"/>
    <col min="955" max="958" width="0" style="156" hidden="1" customWidth="1"/>
    <col min="959" max="960" width="13.7265625" style="156" customWidth="1"/>
    <col min="961" max="961" width="13.1796875" style="156" bestFit="1" customWidth="1"/>
    <col min="962" max="1199" width="9" style="156"/>
    <col min="1200" max="1200" width="5.453125" style="156" customWidth="1"/>
    <col min="1201" max="1201" width="54.1796875" style="156" customWidth="1"/>
    <col min="1202" max="1202" width="9.7265625" style="156" customWidth="1"/>
    <col min="1203" max="1207" width="0" style="156" hidden="1" customWidth="1"/>
    <col min="1208" max="1210" width="12.7265625" style="156" customWidth="1"/>
    <col min="1211" max="1214" width="0" style="156" hidden="1" customWidth="1"/>
    <col min="1215" max="1216" width="13.7265625" style="156" customWidth="1"/>
    <col min="1217" max="1217" width="13.1796875" style="156" bestFit="1" customWidth="1"/>
    <col min="1218" max="1455" width="9" style="156"/>
    <col min="1456" max="1456" width="5.453125" style="156" customWidth="1"/>
    <col min="1457" max="1457" width="54.1796875" style="156" customWidth="1"/>
    <col min="1458" max="1458" width="9.7265625" style="156" customWidth="1"/>
    <col min="1459" max="1463" width="0" style="156" hidden="1" customWidth="1"/>
    <col min="1464" max="1466" width="12.7265625" style="156" customWidth="1"/>
    <col min="1467" max="1470" width="0" style="156" hidden="1" customWidth="1"/>
    <col min="1471" max="1472" width="13.7265625" style="156" customWidth="1"/>
    <col min="1473" max="1473" width="13.1796875" style="156" bestFit="1" customWidth="1"/>
    <col min="1474" max="1711" width="9" style="156"/>
    <col min="1712" max="1712" width="5.453125" style="156" customWidth="1"/>
    <col min="1713" max="1713" width="54.1796875" style="156" customWidth="1"/>
    <col min="1714" max="1714" width="9.7265625" style="156" customWidth="1"/>
    <col min="1715" max="1719" width="0" style="156" hidden="1" customWidth="1"/>
    <col min="1720" max="1722" width="12.7265625" style="156" customWidth="1"/>
    <col min="1723" max="1726" width="0" style="156" hidden="1" customWidth="1"/>
    <col min="1727" max="1728" width="13.7265625" style="156" customWidth="1"/>
    <col min="1729" max="1729" width="13.1796875" style="156" bestFit="1" customWidth="1"/>
    <col min="1730" max="1967" width="9" style="156"/>
    <col min="1968" max="1968" width="5.453125" style="156" customWidth="1"/>
    <col min="1969" max="1969" width="54.1796875" style="156" customWidth="1"/>
    <col min="1970" max="1970" width="9.7265625" style="156" customWidth="1"/>
    <col min="1971" max="1975" width="0" style="156" hidden="1" customWidth="1"/>
    <col min="1976" max="1978" width="12.7265625" style="156" customWidth="1"/>
    <col min="1979" max="1982" width="0" style="156" hidden="1" customWidth="1"/>
    <col min="1983" max="1984" width="13.7265625" style="156" customWidth="1"/>
    <col min="1985" max="1985" width="13.1796875" style="156" bestFit="1" customWidth="1"/>
    <col min="1986" max="2223" width="9" style="156"/>
    <col min="2224" max="2224" width="5.453125" style="156" customWidth="1"/>
    <col min="2225" max="2225" width="54.1796875" style="156" customWidth="1"/>
    <col min="2226" max="2226" width="9.7265625" style="156" customWidth="1"/>
    <col min="2227" max="2231" width="0" style="156" hidden="1" customWidth="1"/>
    <col min="2232" max="2234" width="12.7265625" style="156" customWidth="1"/>
    <col min="2235" max="2238" width="0" style="156" hidden="1" customWidth="1"/>
    <col min="2239" max="2240" width="13.7265625" style="156" customWidth="1"/>
    <col min="2241" max="2241" width="13.1796875" style="156" bestFit="1" customWidth="1"/>
    <col min="2242" max="2479" width="9" style="156"/>
    <col min="2480" max="2480" width="5.453125" style="156" customWidth="1"/>
    <col min="2481" max="2481" width="54.1796875" style="156" customWidth="1"/>
    <col min="2482" max="2482" width="9.7265625" style="156" customWidth="1"/>
    <col min="2483" max="2487" width="0" style="156" hidden="1" customWidth="1"/>
    <col min="2488" max="2490" width="12.7265625" style="156" customWidth="1"/>
    <col min="2491" max="2494" width="0" style="156" hidden="1" customWidth="1"/>
    <col min="2495" max="2496" width="13.7265625" style="156" customWidth="1"/>
    <col min="2497" max="2497" width="13.1796875" style="156" bestFit="1" customWidth="1"/>
    <col min="2498" max="2735" width="9" style="156"/>
    <col min="2736" max="2736" width="5.453125" style="156" customWidth="1"/>
    <col min="2737" max="2737" width="54.1796875" style="156" customWidth="1"/>
    <col min="2738" max="2738" width="9.7265625" style="156" customWidth="1"/>
    <col min="2739" max="2743" width="0" style="156" hidden="1" customWidth="1"/>
    <col min="2744" max="2746" width="12.7265625" style="156" customWidth="1"/>
    <col min="2747" max="2750" width="0" style="156" hidden="1" customWidth="1"/>
    <col min="2751" max="2752" width="13.7265625" style="156" customWidth="1"/>
    <col min="2753" max="2753" width="13.1796875" style="156" bestFit="1" customWidth="1"/>
    <col min="2754" max="2991" width="9" style="156"/>
    <col min="2992" max="2992" width="5.453125" style="156" customWidth="1"/>
    <col min="2993" max="2993" width="54.1796875" style="156" customWidth="1"/>
    <col min="2994" max="2994" width="9.7265625" style="156" customWidth="1"/>
    <col min="2995" max="2999" width="0" style="156" hidden="1" customWidth="1"/>
    <col min="3000" max="3002" width="12.7265625" style="156" customWidth="1"/>
    <col min="3003" max="3006" width="0" style="156" hidden="1" customWidth="1"/>
    <col min="3007" max="3008" width="13.7265625" style="156" customWidth="1"/>
    <col min="3009" max="3009" width="13.1796875" style="156" bestFit="1" customWidth="1"/>
    <col min="3010" max="3247" width="9" style="156"/>
    <col min="3248" max="3248" width="5.453125" style="156" customWidth="1"/>
    <col min="3249" max="3249" width="54.1796875" style="156" customWidth="1"/>
    <col min="3250" max="3250" width="9.7265625" style="156" customWidth="1"/>
    <col min="3251" max="3255" width="0" style="156" hidden="1" customWidth="1"/>
    <col min="3256" max="3258" width="12.7265625" style="156" customWidth="1"/>
    <col min="3259" max="3262" width="0" style="156" hidden="1" customWidth="1"/>
    <col min="3263" max="3264" width="13.7265625" style="156" customWidth="1"/>
    <col min="3265" max="3265" width="13.1796875" style="156" bestFit="1" customWidth="1"/>
    <col min="3266" max="3503" width="9" style="156"/>
    <col min="3504" max="3504" width="5.453125" style="156" customWidth="1"/>
    <col min="3505" max="3505" width="54.1796875" style="156" customWidth="1"/>
    <col min="3506" max="3506" width="9.7265625" style="156" customWidth="1"/>
    <col min="3507" max="3511" width="0" style="156" hidden="1" customWidth="1"/>
    <col min="3512" max="3514" width="12.7265625" style="156" customWidth="1"/>
    <col min="3515" max="3518" width="0" style="156" hidden="1" customWidth="1"/>
    <col min="3519" max="3520" width="13.7265625" style="156" customWidth="1"/>
    <col min="3521" max="3521" width="13.1796875" style="156" bestFit="1" customWidth="1"/>
    <col min="3522" max="3759" width="9" style="156"/>
    <col min="3760" max="3760" width="5.453125" style="156" customWidth="1"/>
    <col min="3761" max="3761" width="54.1796875" style="156" customWidth="1"/>
    <col min="3762" max="3762" width="9.7265625" style="156" customWidth="1"/>
    <col min="3763" max="3767" width="0" style="156" hidden="1" customWidth="1"/>
    <col min="3768" max="3770" width="12.7265625" style="156" customWidth="1"/>
    <col min="3771" max="3774" width="0" style="156" hidden="1" customWidth="1"/>
    <col min="3775" max="3776" width="13.7265625" style="156" customWidth="1"/>
    <col min="3777" max="3777" width="13.1796875" style="156" bestFit="1" customWidth="1"/>
    <col min="3778" max="4015" width="9" style="156"/>
    <col min="4016" max="4016" width="5.453125" style="156" customWidth="1"/>
    <col min="4017" max="4017" width="54.1796875" style="156" customWidth="1"/>
    <col min="4018" max="4018" width="9.7265625" style="156" customWidth="1"/>
    <col min="4019" max="4023" width="0" style="156" hidden="1" customWidth="1"/>
    <col min="4024" max="4026" width="12.7265625" style="156" customWidth="1"/>
    <col min="4027" max="4030" width="0" style="156" hidden="1" customWidth="1"/>
    <col min="4031" max="4032" width="13.7265625" style="156" customWidth="1"/>
    <col min="4033" max="4033" width="13.1796875" style="156" bestFit="1" customWidth="1"/>
    <col min="4034" max="4271" width="9" style="156"/>
    <col min="4272" max="4272" width="5.453125" style="156" customWidth="1"/>
    <col min="4273" max="4273" width="54.1796875" style="156" customWidth="1"/>
    <col min="4274" max="4274" width="9.7265625" style="156" customWidth="1"/>
    <col min="4275" max="4279" width="0" style="156" hidden="1" customWidth="1"/>
    <col min="4280" max="4282" width="12.7265625" style="156" customWidth="1"/>
    <col min="4283" max="4286" width="0" style="156" hidden="1" customWidth="1"/>
    <col min="4287" max="4288" width="13.7265625" style="156" customWidth="1"/>
    <col min="4289" max="4289" width="13.1796875" style="156" bestFit="1" customWidth="1"/>
    <col min="4290" max="4527" width="9" style="156"/>
    <col min="4528" max="4528" width="5.453125" style="156" customWidth="1"/>
    <col min="4529" max="4529" width="54.1796875" style="156" customWidth="1"/>
    <col min="4530" max="4530" width="9.7265625" style="156" customWidth="1"/>
    <col min="4531" max="4535" width="0" style="156" hidden="1" customWidth="1"/>
    <col min="4536" max="4538" width="12.7265625" style="156" customWidth="1"/>
    <col min="4539" max="4542" width="0" style="156" hidden="1" customWidth="1"/>
    <col min="4543" max="4544" width="13.7265625" style="156" customWidth="1"/>
    <col min="4545" max="4545" width="13.1796875" style="156" bestFit="1" customWidth="1"/>
    <col min="4546" max="4783" width="9" style="156"/>
    <col min="4784" max="4784" width="5.453125" style="156" customWidth="1"/>
    <col min="4785" max="4785" width="54.1796875" style="156" customWidth="1"/>
    <col min="4786" max="4786" width="9.7265625" style="156" customWidth="1"/>
    <col min="4787" max="4791" width="0" style="156" hidden="1" customWidth="1"/>
    <col min="4792" max="4794" width="12.7265625" style="156" customWidth="1"/>
    <col min="4795" max="4798" width="0" style="156" hidden="1" customWidth="1"/>
    <col min="4799" max="4800" width="13.7265625" style="156" customWidth="1"/>
    <col min="4801" max="4801" width="13.1796875" style="156" bestFit="1" customWidth="1"/>
    <col min="4802" max="5039" width="9" style="156"/>
    <col min="5040" max="5040" width="5.453125" style="156" customWidth="1"/>
    <col min="5041" max="5041" width="54.1796875" style="156" customWidth="1"/>
    <col min="5042" max="5042" width="9.7265625" style="156" customWidth="1"/>
    <col min="5043" max="5047" width="0" style="156" hidden="1" customWidth="1"/>
    <col min="5048" max="5050" width="12.7265625" style="156" customWidth="1"/>
    <col min="5051" max="5054" width="0" style="156" hidden="1" customWidth="1"/>
    <col min="5055" max="5056" width="13.7265625" style="156" customWidth="1"/>
    <col min="5057" max="5057" width="13.1796875" style="156" bestFit="1" customWidth="1"/>
    <col min="5058" max="5295" width="9" style="156"/>
    <col min="5296" max="5296" width="5.453125" style="156" customWidth="1"/>
    <col min="5297" max="5297" width="54.1796875" style="156" customWidth="1"/>
    <col min="5298" max="5298" width="9.7265625" style="156" customWidth="1"/>
    <col min="5299" max="5303" width="0" style="156" hidden="1" customWidth="1"/>
    <col min="5304" max="5306" width="12.7265625" style="156" customWidth="1"/>
    <col min="5307" max="5310" width="0" style="156" hidden="1" customWidth="1"/>
    <col min="5311" max="5312" width="13.7265625" style="156" customWidth="1"/>
    <col min="5313" max="5313" width="13.1796875" style="156" bestFit="1" customWidth="1"/>
    <col min="5314" max="5551" width="9" style="156"/>
    <col min="5552" max="5552" width="5.453125" style="156" customWidth="1"/>
    <col min="5553" max="5553" width="54.1796875" style="156" customWidth="1"/>
    <col min="5554" max="5554" width="9.7265625" style="156" customWidth="1"/>
    <col min="5555" max="5559" width="0" style="156" hidden="1" customWidth="1"/>
    <col min="5560" max="5562" width="12.7265625" style="156" customWidth="1"/>
    <col min="5563" max="5566" width="0" style="156" hidden="1" customWidth="1"/>
    <col min="5567" max="5568" width="13.7265625" style="156" customWidth="1"/>
    <col min="5569" max="5569" width="13.1796875" style="156" bestFit="1" customWidth="1"/>
    <col min="5570" max="5807" width="9" style="156"/>
    <col min="5808" max="5808" width="5.453125" style="156" customWidth="1"/>
    <col min="5809" max="5809" width="54.1796875" style="156" customWidth="1"/>
    <col min="5810" max="5810" width="9.7265625" style="156" customWidth="1"/>
    <col min="5811" max="5815" width="0" style="156" hidden="1" customWidth="1"/>
    <col min="5816" max="5818" width="12.7265625" style="156" customWidth="1"/>
    <col min="5819" max="5822" width="0" style="156" hidden="1" customWidth="1"/>
    <col min="5823" max="5824" width="13.7265625" style="156" customWidth="1"/>
    <col min="5825" max="5825" width="13.1796875" style="156" bestFit="1" customWidth="1"/>
    <col min="5826" max="6063" width="9" style="156"/>
    <col min="6064" max="6064" width="5.453125" style="156" customWidth="1"/>
    <col min="6065" max="6065" width="54.1796875" style="156" customWidth="1"/>
    <col min="6066" max="6066" width="9.7265625" style="156" customWidth="1"/>
    <col min="6067" max="6071" width="0" style="156" hidden="1" customWidth="1"/>
    <col min="6072" max="6074" width="12.7265625" style="156" customWidth="1"/>
    <col min="6075" max="6078" width="0" style="156" hidden="1" customWidth="1"/>
    <col min="6079" max="6080" width="13.7265625" style="156" customWidth="1"/>
    <col min="6081" max="6081" width="13.1796875" style="156" bestFit="1" customWidth="1"/>
    <col min="6082" max="6319" width="9" style="156"/>
    <col min="6320" max="6320" width="5.453125" style="156" customWidth="1"/>
    <col min="6321" max="6321" width="54.1796875" style="156" customWidth="1"/>
    <col min="6322" max="6322" width="9.7265625" style="156" customWidth="1"/>
    <col min="6323" max="6327" width="0" style="156" hidden="1" customWidth="1"/>
    <col min="6328" max="6330" width="12.7265625" style="156" customWidth="1"/>
    <col min="6331" max="6334" width="0" style="156" hidden="1" customWidth="1"/>
    <col min="6335" max="6336" width="13.7265625" style="156" customWidth="1"/>
    <col min="6337" max="6337" width="13.1796875" style="156" bestFit="1" customWidth="1"/>
    <col min="6338" max="6575" width="9" style="156"/>
    <col min="6576" max="6576" width="5.453125" style="156" customWidth="1"/>
    <col min="6577" max="6577" width="54.1796875" style="156" customWidth="1"/>
    <col min="6578" max="6578" width="9.7265625" style="156" customWidth="1"/>
    <col min="6579" max="6583" width="0" style="156" hidden="1" customWidth="1"/>
    <col min="6584" max="6586" width="12.7265625" style="156" customWidth="1"/>
    <col min="6587" max="6590" width="0" style="156" hidden="1" customWidth="1"/>
    <col min="6591" max="6592" width="13.7265625" style="156" customWidth="1"/>
    <col min="6593" max="6593" width="13.1796875" style="156" bestFit="1" customWidth="1"/>
    <col min="6594" max="6831" width="9" style="156"/>
    <col min="6832" max="6832" width="5.453125" style="156" customWidth="1"/>
    <col min="6833" max="6833" width="54.1796875" style="156" customWidth="1"/>
    <col min="6834" max="6834" width="9.7265625" style="156" customWidth="1"/>
    <col min="6835" max="6839" width="0" style="156" hidden="1" customWidth="1"/>
    <col min="6840" max="6842" width="12.7265625" style="156" customWidth="1"/>
    <col min="6843" max="6846" width="0" style="156" hidden="1" customWidth="1"/>
    <col min="6847" max="6848" width="13.7265625" style="156" customWidth="1"/>
    <col min="6849" max="6849" width="13.1796875" style="156" bestFit="1" customWidth="1"/>
    <col min="6850" max="7087" width="9" style="156"/>
    <col min="7088" max="7088" width="5.453125" style="156" customWidth="1"/>
    <col min="7089" max="7089" width="54.1796875" style="156" customWidth="1"/>
    <col min="7090" max="7090" width="9.7265625" style="156" customWidth="1"/>
    <col min="7091" max="7095" width="0" style="156" hidden="1" customWidth="1"/>
    <col min="7096" max="7098" width="12.7265625" style="156" customWidth="1"/>
    <col min="7099" max="7102" width="0" style="156" hidden="1" customWidth="1"/>
    <col min="7103" max="7104" width="13.7265625" style="156" customWidth="1"/>
    <col min="7105" max="7105" width="13.1796875" style="156" bestFit="1" customWidth="1"/>
    <col min="7106" max="7343" width="9" style="156"/>
    <col min="7344" max="7344" width="5.453125" style="156" customWidth="1"/>
    <col min="7345" max="7345" width="54.1796875" style="156" customWidth="1"/>
    <col min="7346" max="7346" width="9.7265625" style="156" customWidth="1"/>
    <col min="7347" max="7351" width="0" style="156" hidden="1" customWidth="1"/>
    <col min="7352" max="7354" width="12.7265625" style="156" customWidth="1"/>
    <col min="7355" max="7358" width="0" style="156" hidden="1" customWidth="1"/>
    <col min="7359" max="7360" width="13.7265625" style="156" customWidth="1"/>
    <col min="7361" max="7361" width="13.1796875" style="156" bestFit="1" customWidth="1"/>
    <col min="7362" max="7599" width="9" style="156"/>
    <col min="7600" max="7600" width="5.453125" style="156" customWidth="1"/>
    <col min="7601" max="7601" width="54.1796875" style="156" customWidth="1"/>
    <col min="7602" max="7602" width="9.7265625" style="156" customWidth="1"/>
    <col min="7603" max="7607" width="0" style="156" hidden="1" customWidth="1"/>
    <col min="7608" max="7610" width="12.7265625" style="156" customWidth="1"/>
    <col min="7611" max="7614" width="0" style="156" hidden="1" customWidth="1"/>
    <col min="7615" max="7616" width="13.7265625" style="156" customWidth="1"/>
    <col min="7617" max="7617" width="13.1796875" style="156" bestFit="1" customWidth="1"/>
    <col min="7618" max="7855" width="9" style="156"/>
    <col min="7856" max="7856" width="5.453125" style="156" customWidth="1"/>
    <col min="7857" max="7857" width="54.1796875" style="156" customWidth="1"/>
    <col min="7858" max="7858" width="9.7265625" style="156" customWidth="1"/>
    <col min="7859" max="7863" width="0" style="156" hidden="1" customWidth="1"/>
    <col min="7864" max="7866" width="12.7265625" style="156" customWidth="1"/>
    <col min="7867" max="7870" width="0" style="156" hidden="1" customWidth="1"/>
    <col min="7871" max="7872" width="13.7265625" style="156" customWidth="1"/>
    <col min="7873" max="7873" width="13.1796875" style="156" bestFit="1" customWidth="1"/>
    <col min="7874" max="8111" width="9" style="156"/>
    <col min="8112" max="8112" width="5.453125" style="156" customWidth="1"/>
    <col min="8113" max="8113" width="54.1796875" style="156" customWidth="1"/>
    <col min="8114" max="8114" width="9.7265625" style="156" customWidth="1"/>
    <col min="8115" max="8119" width="0" style="156" hidden="1" customWidth="1"/>
    <col min="8120" max="8122" width="12.7265625" style="156" customWidth="1"/>
    <col min="8123" max="8126" width="0" style="156" hidden="1" customWidth="1"/>
    <col min="8127" max="8128" width="13.7265625" style="156" customWidth="1"/>
    <col min="8129" max="8129" width="13.1796875" style="156" bestFit="1" customWidth="1"/>
    <col min="8130" max="8367" width="9" style="156"/>
    <col min="8368" max="8368" width="5.453125" style="156" customWidth="1"/>
    <col min="8369" max="8369" width="54.1796875" style="156" customWidth="1"/>
    <col min="8370" max="8370" width="9.7265625" style="156" customWidth="1"/>
    <col min="8371" max="8375" width="0" style="156" hidden="1" customWidth="1"/>
    <col min="8376" max="8378" width="12.7265625" style="156" customWidth="1"/>
    <col min="8379" max="8382" width="0" style="156" hidden="1" customWidth="1"/>
    <col min="8383" max="8384" width="13.7265625" style="156" customWidth="1"/>
    <col min="8385" max="8385" width="13.1796875" style="156" bestFit="1" customWidth="1"/>
    <col min="8386" max="8623" width="9" style="156"/>
    <col min="8624" max="8624" width="5.453125" style="156" customWidth="1"/>
    <col min="8625" max="8625" width="54.1796875" style="156" customWidth="1"/>
    <col min="8626" max="8626" width="9.7265625" style="156" customWidth="1"/>
    <col min="8627" max="8631" width="0" style="156" hidden="1" customWidth="1"/>
    <col min="8632" max="8634" width="12.7265625" style="156" customWidth="1"/>
    <col min="8635" max="8638" width="0" style="156" hidden="1" customWidth="1"/>
    <col min="8639" max="8640" width="13.7265625" style="156" customWidth="1"/>
    <col min="8641" max="8641" width="13.1796875" style="156" bestFit="1" customWidth="1"/>
    <col min="8642" max="8879" width="9" style="156"/>
    <col min="8880" max="8880" width="5.453125" style="156" customWidth="1"/>
    <col min="8881" max="8881" width="54.1796875" style="156" customWidth="1"/>
    <col min="8882" max="8882" width="9.7265625" style="156" customWidth="1"/>
    <col min="8883" max="8887" width="0" style="156" hidden="1" customWidth="1"/>
    <col min="8888" max="8890" width="12.7265625" style="156" customWidth="1"/>
    <col min="8891" max="8894" width="0" style="156" hidden="1" customWidth="1"/>
    <col min="8895" max="8896" width="13.7265625" style="156" customWidth="1"/>
    <col min="8897" max="8897" width="13.1796875" style="156" bestFit="1" customWidth="1"/>
    <col min="8898" max="9135" width="9" style="156"/>
    <col min="9136" max="9136" width="5.453125" style="156" customWidth="1"/>
    <col min="9137" max="9137" width="54.1796875" style="156" customWidth="1"/>
    <col min="9138" max="9138" width="9.7265625" style="156" customWidth="1"/>
    <col min="9139" max="9143" width="0" style="156" hidden="1" customWidth="1"/>
    <col min="9144" max="9146" width="12.7265625" style="156" customWidth="1"/>
    <col min="9147" max="9150" width="0" style="156" hidden="1" customWidth="1"/>
    <col min="9151" max="9152" width="13.7265625" style="156" customWidth="1"/>
    <col min="9153" max="9153" width="13.1796875" style="156" bestFit="1" customWidth="1"/>
    <col min="9154" max="9391" width="9" style="156"/>
    <col min="9392" max="9392" width="5.453125" style="156" customWidth="1"/>
    <col min="9393" max="9393" width="54.1796875" style="156" customWidth="1"/>
    <col min="9394" max="9394" width="9.7265625" style="156" customWidth="1"/>
    <col min="9395" max="9399" width="0" style="156" hidden="1" customWidth="1"/>
    <col min="9400" max="9402" width="12.7265625" style="156" customWidth="1"/>
    <col min="9403" max="9406" width="0" style="156" hidden="1" customWidth="1"/>
    <col min="9407" max="9408" width="13.7265625" style="156" customWidth="1"/>
    <col min="9409" max="9409" width="13.1796875" style="156" bestFit="1" customWidth="1"/>
    <col min="9410" max="9647" width="9" style="156"/>
    <col min="9648" max="9648" width="5.453125" style="156" customWidth="1"/>
    <col min="9649" max="9649" width="54.1796875" style="156" customWidth="1"/>
    <col min="9650" max="9650" width="9.7265625" style="156" customWidth="1"/>
    <col min="9651" max="9655" width="0" style="156" hidden="1" customWidth="1"/>
    <col min="9656" max="9658" width="12.7265625" style="156" customWidth="1"/>
    <col min="9659" max="9662" width="0" style="156" hidden="1" customWidth="1"/>
    <col min="9663" max="9664" width="13.7265625" style="156" customWidth="1"/>
    <col min="9665" max="9665" width="13.1796875" style="156" bestFit="1" customWidth="1"/>
    <col min="9666" max="9903" width="9" style="156"/>
    <col min="9904" max="9904" width="5.453125" style="156" customWidth="1"/>
    <col min="9905" max="9905" width="54.1796875" style="156" customWidth="1"/>
    <col min="9906" max="9906" width="9.7265625" style="156" customWidth="1"/>
    <col min="9907" max="9911" width="0" style="156" hidden="1" customWidth="1"/>
    <col min="9912" max="9914" width="12.7265625" style="156" customWidth="1"/>
    <col min="9915" max="9918" width="0" style="156" hidden="1" customWidth="1"/>
    <col min="9919" max="9920" width="13.7265625" style="156" customWidth="1"/>
    <col min="9921" max="9921" width="13.1796875" style="156" bestFit="1" customWidth="1"/>
    <col min="9922" max="10159" width="9" style="156"/>
    <col min="10160" max="10160" width="5.453125" style="156" customWidth="1"/>
    <col min="10161" max="10161" width="54.1796875" style="156" customWidth="1"/>
    <col min="10162" max="10162" width="9.7265625" style="156" customWidth="1"/>
    <col min="10163" max="10167" width="0" style="156" hidden="1" customWidth="1"/>
    <col min="10168" max="10170" width="12.7265625" style="156" customWidth="1"/>
    <col min="10171" max="10174" width="0" style="156" hidden="1" customWidth="1"/>
    <col min="10175" max="10176" width="13.7265625" style="156" customWidth="1"/>
    <col min="10177" max="10177" width="13.1796875" style="156" bestFit="1" customWidth="1"/>
    <col min="10178" max="10415" width="9" style="156"/>
    <col min="10416" max="10416" width="5.453125" style="156" customWidth="1"/>
    <col min="10417" max="10417" width="54.1796875" style="156" customWidth="1"/>
    <col min="10418" max="10418" width="9.7265625" style="156" customWidth="1"/>
    <col min="10419" max="10423" width="0" style="156" hidden="1" customWidth="1"/>
    <col min="10424" max="10426" width="12.7265625" style="156" customWidth="1"/>
    <col min="10427" max="10430" width="0" style="156" hidden="1" customWidth="1"/>
    <col min="10431" max="10432" width="13.7265625" style="156" customWidth="1"/>
    <col min="10433" max="10433" width="13.1796875" style="156" bestFit="1" customWidth="1"/>
    <col min="10434" max="10671" width="9" style="156"/>
    <col min="10672" max="10672" width="5.453125" style="156" customWidth="1"/>
    <col min="10673" max="10673" width="54.1796875" style="156" customWidth="1"/>
    <col min="10674" max="10674" width="9.7265625" style="156" customWidth="1"/>
    <col min="10675" max="10679" width="0" style="156" hidden="1" customWidth="1"/>
    <col min="10680" max="10682" width="12.7265625" style="156" customWidth="1"/>
    <col min="10683" max="10686" width="0" style="156" hidden="1" customWidth="1"/>
    <col min="10687" max="10688" width="13.7265625" style="156" customWidth="1"/>
    <col min="10689" max="10689" width="13.1796875" style="156" bestFit="1" customWidth="1"/>
    <col min="10690" max="10927" width="9" style="156"/>
    <col min="10928" max="10928" width="5.453125" style="156" customWidth="1"/>
    <col min="10929" max="10929" width="54.1796875" style="156" customWidth="1"/>
    <col min="10930" max="10930" width="9.7265625" style="156" customWidth="1"/>
    <col min="10931" max="10935" width="0" style="156" hidden="1" customWidth="1"/>
    <col min="10936" max="10938" width="12.7265625" style="156" customWidth="1"/>
    <col min="10939" max="10942" width="0" style="156" hidden="1" customWidth="1"/>
    <col min="10943" max="10944" width="13.7265625" style="156" customWidth="1"/>
    <col min="10945" max="10945" width="13.1796875" style="156" bestFit="1" customWidth="1"/>
    <col min="10946" max="11183" width="9" style="156"/>
    <col min="11184" max="11184" width="5.453125" style="156" customWidth="1"/>
    <col min="11185" max="11185" width="54.1796875" style="156" customWidth="1"/>
    <col min="11186" max="11186" width="9.7265625" style="156" customWidth="1"/>
    <col min="11187" max="11191" width="0" style="156" hidden="1" customWidth="1"/>
    <col min="11192" max="11194" width="12.7265625" style="156" customWidth="1"/>
    <col min="11195" max="11198" width="0" style="156" hidden="1" customWidth="1"/>
    <col min="11199" max="11200" width="13.7265625" style="156" customWidth="1"/>
    <col min="11201" max="11201" width="13.1796875" style="156" bestFit="1" customWidth="1"/>
    <col min="11202" max="11439" width="9" style="156"/>
    <col min="11440" max="11440" width="5.453125" style="156" customWidth="1"/>
    <col min="11441" max="11441" width="54.1796875" style="156" customWidth="1"/>
    <col min="11442" max="11442" width="9.7265625" style="156" customWidth="1"/>
    <col min="11443" max="11447" width="0" style="156" hidden="1" customWidth="1"/>
    <col min="11448" max="11450" width="12.7265625" style="156" customWidth="1"/>
    <col min="11451" max="11454" width="0" style="156" hidden="1" customWidth="1"/>
    <col min="11455" max="11456" width="13.7265625" style="156" customWidth="1"/>
    <col min="11457" max="11457" width="13.1796875" style="156" bestFit="1" customWidth="1"/>
    <col min="11458" max="11695" width="9" style="156"/>
    <col min="11696" max="11696" width="5.453125" style="156" customWidth="1"/>
    <col min="11697" max="11697" width="54.1796875" style="156" customWidth="1"/>
    <col min="11698" max="11698" width="9.7265625" style="156" customWidth="1"/>
    <col min="11699" max="11703" width="0" style="156" hidden="1" customWidth="1"/>
    <col min="11704" max="11706" width="12.7265625" style="156" customWidth="1"/>
    <col min="11707" max="11710" width="0" style="156" hidden="1" customWidth="1"/>
    <col min="11711" max="11712" width="13.7265625" style="156" customWidth="1"/>
    <col min="11713" max="11713" width="13.1796875" style="156" bestFit="1" customWidth="1"/>
    <col min="11714" max="11951" width="9" style="156"/>
    <col min="11952" max="11952" width="5.453125" style="156" customWidth="1"/>
    <col min="11953" max="11953" width="54.1796875" style="156" customWidth="1"/>
    <col min="11954" max="11954" width="9.7265625" style="156" customWidth="1"/>
    <col min="11955" max="11959" width="0" style="156" hidden="1" customWidth="1"/>
    <col min="11960" max="11962" width="12.7265625" style="156" customWidth="1"/>
    <col min="11963" max="11966" width="0" style="156" hidden="1" customWidth="1"/>
    <col min="11967" max="11968" width="13.7265625" style="156" customWidth="1"/>
    <col min="11969" max="11969" width="13.1796875" style="156" bestFit="1" customWidth="1"/>
    <col min="11970" max="12207" width="9" style="156"/>
    <col min="12208" max="12208" width="5.453125" style="156" customWidth="1"/>
    <col min="12209" max="12209" width="54.1796875" style="156" customWidth="1"/>
    <col min="12210" max="12210" width="9.7265625" style="156" customWidth="1"/>
    <col min="12211" max="12215" width="0" style="156" hidden="1" customWidth="1"/>
    <col min="12216" max="12218" width="12.7265625" style="156" customWidth="1"/>
    <col min="12219" max="12222" width="0" style="156" hidden="1" customWidth="1"/>
    <col min="12223" max="12224" width="13.7265625" style="156" customWidth="1"/>
    <col min="12225" max="12225" width="13.1796875" style="156" bestFit="1" customWidth="1"/>
    <col min="12226" max="12463" width="9" style="156"/>
    <col min="12464" max="12464" width="5.453125" style="156" customWidth="1"/>
    <col min="12465" max="12465" width="54.1796875" style="156" customWidth="1"/>
    <col min="12466" max="12466" width="9.7265625" style="156" customWidth="1"/>
    <col min="12467" max="12471" width="0" style="156" hidden="1" customWidth="1"/>
    <col min="12472" max="12474" width="12.7265625" style="156" customWidth="1"/>
    <col min="12475" max="12478" width="0" style="156" hidden="1" customWidth="1"/>
    <col min="12479" max="12480" width="13.7265625" style="156" customWidth="1"/>
    <col min="12481" max="12481" width="13.1796875" style="156" bestFit="1" customWidth="1"/>
    <col min="12482" max="12719" width="9" style="156"/>
    <col min="12720" max="12720" width="5.453125" style="156" customWidth="1"/>
    <col min="12721" max="12721" width="54.1796875" style="156" customWidth="1"/>
    <col min="12722" max="12722" width="9.7265625" style="156" customWidth="1"/>
    <col min="12723" max="12727" width="0" style="156" hidden="1" customWidth="1"/>
    <col min="12728" max="12730" width="12.7265625" style="156" customWidth="1"/>
    <col min="12731" max="12734" width="0" style="156" hidden="1" customWidth="1"/>
    <col min="12735" max="12736" width="13.7265625" style="156" customWidth="1"/>
    <col min="12737" max="12737" width="13.1796875" style="156" bestFit="1" customWidth="1"/>
    <col min="12738" max="12975" width="9" style="156"/>
    <col min="12976" max="12976" width="5.453125" style="156" customWidth="1"/>
    <col min="12977" max="12977" width="54.1796875" style="156" customWidth="1"/>
    <col min="12978" max="12978" width="9.7265625" style="156" customWidth="1"/>
    <col min="12979" max="12983" width="0" style="156" hidden="1" customWidth="1"/>
    <col min="12984" max="12986" width="12.7265625" style="156" customWidth="1"/>
    <col min="12987" max="12990" width="0" style="156" hidden="1" customWidth="1"/>
    <col min="12991" max="12992" width="13.7265625" style="156" customWidth="1"/>
    <col min="12993" max="12993" width="13.1796875" style="156" bestFit="1" customWidth="1"/>
    <col min="12994" max="13231" width="9" style="156"/>
    <col min="13232" max="13232" width="5.453125" style="156" customWidth="1"/>
    <col min="13233" max="13233" width="54.1796875" style="156" customWidth="1"/>
    <col min="13234" max="13234" width="9.7265625" style="156" customWidth="1"/>
    <col min="13235" max="13239" width="0" style="156" hidden="1" customWidth="1"/>
    <col min="13240" max="13242" width="12.7265625" style="156" customWidth="1"/>
    <col min="13243" max="13246" width="0" style="156" hidden="1" customWidth="1"/>
    <col min="13247" max="13248" width="13.7265625" style="156" customWidth="1"/>
    <col min="13249" max="13249" width="13.1796875" style="156" bestFit="1" customWidth="1"/>
    <col min="13250" max="13487" width="9" style="156"/>
    <col min="13488" max="13488" width="5.453125" style="156" customWidth="1"/>
    <col min="13489" max="13489" width="54.1796875" style="156" customWidth="1"/>
    <col min="13490" max="13490" width="9.7265625" style="156" customWidth="1"/>
    <col min="13491" max="13495" width="0" style="156" hidden="1" customWidth="1"/>
    <col min="13496" max="13498" width="12.7265625" style="156" customWidth="1"/>
    <col min="13499" max="13502" width="0" style="156" hidden="1" customWidth="1"/>
    <col min="13503" max="13504" width="13.7265625" style="156" customWidth="1"/>
    <col min="13505" max="13505" width="13.1796875" style="156" bestFit="1" customWidth="1"/>
    <col min="13506" max="13743" width="9" style="156"/>
    <col min="13744" max="13744" width="5.453125" style="156" customWidth="1"/>
    <col min="13745" max="13745" width="54.1796875" style="156" customWidth="1"/>
    <col min="13746" max="13746" width="9.7265625" style="156" customWidth="1"/>
    <col min="13747" max="13751" width="0" style="156" hidden="1" customWidth="1"/>
    <col min="13752" max="13754" width="12.7265625" style="156" customWidth="1"/>
    <col min="13755" max="13758" width="0" style="156" hidden="1" customWidth="1"/>
    <col min="13759" max="13760" width="13.7265625" style="156" customWidth="1"/>
    <col min="13761" max="13761" width="13.1796875" style="156" bestFit="1" customWidth="1"/>
    <col min="13762" max="13999" width="9" style="156"/>
    <col min="14000" max="14000" width="5.453125" style="156" customWidth="1"/>
    <col min="14001" max="14001" width="54.1796875" style="156" customWidth="1"/>
    <col min="14002" max="14002" width="9.7265625" style="156" customWidth="1"/>
    <col min="14003" max="14007" width="0" style="156" hidden="1" customWidth="1"/>
    <col min="14008" max="14010" width="12.7265625" style="156" customWidth="1"/>
    <col min="14011" max="14014" width="0" style="156" hidden="1" customWidth="1"/>
    <col min="14015" max="14016" width="13.7265625" style="156" customWidth="1"/>
    <col min="14017" max="14017" width="13.1796875" style="156" bestFit="1" customWidth="1"/>
    <col min="14018" max="14255" width="9" style="156"/>
    <col min="14256" max="14256" width="5.453125" style="156" customWidth="1"/>
    <col min="14257" max="14257" width="54.1796875" style="156" customWidth="1"/>
    <col min="14258" max="14258" width="9.7265625" style="156" customWidth="1"/>
    <col min="14259" max="14263" width="0" style="156" hidden="1" customWidth="1"/>
    <col min="14264" max="14266" width="12.7265625" style="156" customWidth="1"/>
    <col min="14267" max="14270" width="0" style="156" hidden="1" customWidth="1"/>
    <col min="14271" max="14272" width="13.7265625" style="156" customWidth="1"/>
    <col min="14273" max="14273" width="13.1796875" style="156" bestFit="1" customWidth="1"/>
    <col min="14274" max="14511" width="9" style="156"/>
    <col min="14512" max="14512" width="5.453125" style="156" customWidth="1"/>
    <col min="14513" max="14513" width="54.1796875" style="156" customWidth="1"/>
    <col min="14514" max="14514" width="9.7265625" style="156" customWidth="1"/>
    <col min="14515" max="14519" width="0" style="156" hidden="1" customWidth="1"/>
    <col min="14520" max="14522" width="12.7265625" style="156" customWidth="1"/>
    <col min="14523" max="14526" width="0" style="156" hidden="1" customWidth="1"/>
    <col min="14527" max="14528" width="13.7265625" style="156" customWidth="1"/>
    <col min="14529" max="14529" width="13.1796875" style="156" bestFit="1" customWidth="1"/>
    <col min="14530" max="14767" width="9" style="156"/>
    <col min="14768" max="14768" width="5.453125" style="156" customWidth="1"/>
    <col min="14769" max="14769" width="54.1796875" style="156" customWidth="1"/>
    <col min="14770" max="14770" width="9.7265625" style="156" customWidth="1"/>
    <col min="14771" max="14775" width="0" style="156" hidden="1" customWidth="1"/>
    <col min="14776" max="14778" width="12.7265625" style="156" customWidth="1"/>
    <col min="14779" max="14782" width="0" style="156" hidden="1" customWidth="1"/>
    <col min="14783" max="14784" width="13.7265625" style="156" customWidth="1"/>
    <col min="14785" max="14785" width="13.1796875" style="156" bestFit="1" customWidth="1"/>
    <col min="14786" max="15023" width="9" style="156"/>
    <col min="15024" max="15024" width="5.453125" style="156" customWidth="1"/>
    <col min="15025" max="15025" width="54.1796875" style="156" customWidth="1"/>
    <col min="15026" max="15026" width="9.7265625" style="156" customWidth="1"/>
    <col min="15027" max="15031" width="0" style="156" hidden="1" customWidth="1"/>
    <col min="15032" max="15034" width="12.7265625" style="156" customWidth="1"/>
    <col min="15035" max="15038" width="0" style="156" hidden="1" customWidth="1"/>
    <col min="15039" max="15040" width="13.7265625" style="156" customWidth="1"/>
    <col min="15041" max="15041" width="13.1796875" style="156" bestFit="1" customWidth="1"/>
    <col min="15042" max="15279" width="9" style="156"/>
    <col min="15280" max="15280" width="5.453125" style="156" customWidth="1"/>
    <col min="15281" max="15281" width="54.1796875" style="156" customWidth="1"/>
    <col min="15282" max="15282" width="9.7265625" style="156" customWidth="1"/>
    <col min="15283" max="15287" width="0" style="156" hidden="1" customWidth="1"/>
    <col min="15288" max="15290" width="12.7265625" style="156" customWidth="1"/>
    <col min="15291" max="15294" width="0" style="156" hidden="1" customWidth="1"/>
    <col min="15295" max="15296" width="13.7265625" style="156" customWidth="1"/>
    <col min="15297" max="15297" width="13.1796875" style="156" bestFit="1" customWidth="1"/>
    <col min="15298" max="15535" width="9" style="156"/>
    <col min="15536" max="15536" width="5.453125" style="156" customWidth="1"/>
    <col min="15537" max="15537" width="54.1796875" style="156" customWidth="1"/>
    <col min="15538" max="15538" width="9.7265625" style="156" customWidth="1"/>
    <col min="15539" max="15543" width="0" style="156" hidden="1" customWidth="1"/>
    <col min="15544" max="15546" width="12.7265625" style="156" customWidth="1"/>
    <col min="15547" max="15550" width="0" style="156" hidden="1" customWidth="1"/>
    <col min="15551" max="15552" width="13.7265625" style="156" customWidth="1"/>
    <col min="15553" max="15553" width="13.1796875" style="156" bestFit="1" customWidth="1"/>
    <col min="15554" max="15791" width="9" style="156"/>
    <col min="15792" max="15792" width="5.453125" style="156" customWidth="1"/>
    <col min="15793" max="15793" width="54.1796875" style="156" customWidth="1"/>
    <col min="15794" max="15794" width="9.7265625" style="156" customWidth="1"/>
    <col min="15795" max="15799" width="0" style="156" hidden="1" customWidth="1"/>
    <col min="15800" max="15802" width="12.7265625" style="156" customWidth="1"/>
    <col min="15803" max="15806" width="0" style="156" hidden="1" customWidth="1"/>
    <col min="15807" max="15808" width="13.7265625" style="156" customWidth="1"/>
    <col min="15809" max="15809" width="13.1796875" style="156" bestFit="1" customWidth="1"/>
    <col min="15810" max="16047" width="9" style="156"/>
    <col min="16048" max="16048" width="5.453125" style="156" customWidth="1"/>
    <col min="16049" max="16049" width="54.1796875" style="156" customWidth="1"/>
    <col min="16050" max="16050" width="9.7265625" style="156" customWidth="1"/>
    <col min="16051" max="16055" width="0" style="156" hidden="1" customWidth="1"/>
    <col min="16056" max="16058" width="12.7265625" style="156" customWidth="1"/>
    <col min="16059" max="16062" width="0" style="156" hidden="1" customWidth="1"/>
    <col min="16063" max="16064" width="13.7265625" style="156" customWidth="1"/>
    <col min="16065" max="16065" width="13.1796875" style="156" bestFit="1" customWidth="1"/>
    <col min="16066" max="16383" width="9" style="156"/>
    <col min="16384" max="16384" width="9.1796875" style="156" customWidth="1"/>
  </cols>
  <sheetData>
    <row r="1" spans="1:13" s="156" customFormat="1" x14ac:dyDescent="0.35">
      <c r="A1" s="155"/>
      <c r="B1" s="359"/>
      <c r="C1" s="157"/>
      <c r="D1" s="158"/>
      <c r="E1" s="360" t="s">
        <v>329</v>
      </c>
      <c r="F1" s="360"/>
      <c r="G1" s="360"/>
      <c r="H1" s="360"/>
    </row>
    <row r="2" spans="1:13" s="156" customFormat="1" ht="38.25" customHeight="1" x14ac:dyDescent="0.35">
      <c r="A2" s="361" t="s">
        <v>402</v>
      </c>
      <c r="B2" s="361"/>
      <c r="C2" s="361"/>
      <c r="D2" s="361"/>
      <c r="E2" s="361"/>
      <c r="F2" s="361"/>
      <c r="G2" s="361"/>
      <c r="H2" s="361"/>
      <c r="I2" s="163"/>
      <c r="J2" s="163"/>
      <c r="K2" s="163"/>
      <c r="L2" s="163"/>
      <c r="M2" s="163"/>
    </row>
    <row r="3" spans="1:13" s="167" customFormat="1" ht="18.75" customHeight="1" x14ac:dyDescent="0.35">
      <c r="A3" s="164" t="str">
        <f>'04 GD (PVH)'!A3:H3</f>
        <v>(Kèm theo báo cáo số      /BC-UBND ngày   6/2026 của UBND xã Lùng Phình)</v>
      </c>
      <c r="B3" s="164"/>
      <c r="C3" s="164"/>
      <c r="D3" s="164"/>
      <c r="E3" s="164"/>
      <c r="F3" s="164"/>
      <c r="G3" s="164"/>
      <c r="H3" s="164"/>
      <c r="I3" s="166"/>
      <c r="J3" s="166"/>
      <c r="K3" s="166"/>
      <c r="L3" s="166"/>
      <c r="M3" s="166"/>
    </row>
    <row r="4" spans="1:13" s="167" customFormat="1" ht="13.5" customHeight="1" x14ac:dyDescent="0.35">
      <c r="A4" s="168"/>
      <c r="B4" s="362"/>
      <c r="C4" s="170"/>
      <c r="D4" s="171"/>
      <c r="E4" s="172"/>
      <c r="F4" s="172"/>
      <c r="G4" s="172"/>
      <c r="H4" s="170"/>
    </row>
    <row r="5" spans="1:13" s="181" customFormat="1" ht="39" customHeight="1" x14ac:dyDescent="0.35">
      <c r="A5" s="174" t="s">
        <v>0</v>
      </c>
      <c r="B5" s="227" t="s">
        <v>1</v>
      </c>
      <c r="C5" s="176" t="s">
        <v>2</v>
      </c>
      <c r="D5" s="177" t="s">
        <v>160</v>
      </c>
      <c r="E5" s="177"/>
      <c r="F5" s="178" t="s">
        <v>399</v>
      </c>
      <c r="G5" s="179" t="s">
        <v>407</v>
      </c>
      <c r="H5" s="179" t="s">
        <v>408</v>
      </c>
      <c r="I5" s="178" t="s">
        <v>409</v>
      </c>
      <c r="J5" s="179" t="s">
        <v>410</v>
      </c>
      <c r="K5" s="179" t="s">
        <v>412</v>
      </c>
      <c r="L5" s="180" t="s">
        <v>3</v>
      </c>
    </row>
    <row r="6" spans="1:13" s="181" customFormat="1" ht="41.25" customHeight="1" x14ac:dyDescent="0.35">
      <c r="A6" s="174"/>
      <c r="B6" s="227"/>
      <c r="C6" s="176"/>
      <c r="D6" s="182" t="s">
        <v>185</v>
      </c>
      <c r="E6" s="183" t="s">
        <v>4</v>
      </c>
      <c r="F6" s="184"/>
      <c r="G6" s="185"/>
      <c r="H6" s="185"/>
      <c r="I6" s="184"/>
      <c r="J6" s="185"/>
      <c r="K6" s="185"/>
      <c r="L6" s="186"/>
    </row>
    <row r="7" spans="1:13" s="181" customFormat="1" ht="26.25" customHeight="1" x14ac:dyDescent="0.35">
      <c r="A7" s="187">
        <v>1</v>
      </c>
      <c r="B7" s="187">
        <v>2</v>
      </c>
      <c r="C7" s="187">
        <v>3</v>
      </c>
      <c r="D7" s="188">
        <v>4</v>
      </c>
      <c r="E7" s="187">
        <v>5</v>
      </c>
      <c r="F7" s="189">
        <v>6</v>
      </c>
      <c r="G7" s="310" t="s">
        <v>413</v>
      </c>
      <c r="H7" s="310" t="s">
        <v>414</v>
      </c>
      <c r="I7" s="311">
        <v>9</v>
      </c>
      <c r="J7" s="310" t="s">
        <v>415</v>
      </c>
      <c r="K7" s="310" t="s">
        <v>416</v>
      </c>
      <c r="L7" s="191"/>
    </row>
    <row r="8" spans="1:13" s="181" customFormat="1" ht="36.75" customHeight="1" x14ac:dyDescent="0.35">
      <c r="A8" s="236" t="s">
        <v>10</v>
      </c>
      <c r="B8" s="271" t="s">
        <v>337</v>
      </c>
      <c r="C8" s="238"/>
      <c r="D8" s="182"/>
      <c r="E8" s="183"/>
      <c r="F8" s="183"/>
      <c r="G8" s="183"/>
      <c r="H8" s="303"/>
      <c r="I8" s="196"/>
      <c r="J8" s="196"/>
      <c r="K8" s="196"/>
      <c r="L8" s="196"/>
    </row>
    <row r="9" spans="1:13" s="365" customFormat="1" ht="36.75" customHeight="1" x14ac:dyDescent="0.35">
      <c r="A9" s="192">
        <v>1</v>
      </c>
      <c r="B9" s="363" t="s">
        <v>161</v>
      </c>
      <c r="C9" s="350" t="s">
        <v>5</v>
      </c>
      <c r="D9" s="220">
        <v>54.3</v>
      </c>
      <c r="E9" s="220">
        <v>54.3</v>
      </c>
      <c r="F9" s="220">
        <v>18.100000000000001</v>
      </c>
      <c r="G9" s="220">
        <f>F9/D9*100</f>
        <v>33.333333333333336</v>
      </c>
      <c r="H9" s="223">
        <f>F9/E9*100</f>
        <v>33.333333333333336</v>
      </c>
      <c r="I9" s="243">
        <v>54.3</v>
      </c>
      <c r="J9" s="364">
        <f>I9/D9*100</f>
        <v>100</v>
      </c>
      <c r="K9" s="364">
        <f>I9/E9*100</f>
        <v>100</v>
      </c>
      <c r="L9" s="243"/>
    </row>
    <row r="10" spans="1:13" s="156" customFormat="1" ht="36.75" customHeight="1" x14ac:dyDescent="0.35">
      <c r="A10" s="244">
        <v>2</v>
      </c>
      <c r="B10" s="211" t="s">
        <v>137</v>
      </c>
      <c r="C10" s="212" t="s">
        <v>5</v>
      </c>
      <c r="D10" s="220">
        <v>83</v>
      </c>
      <c r="E10" s="220">
        <v>83</v>
      </c>
      <c r="F10" s="220"/>
      <c r="G10" s="220">
        <f t="shared" ref="G10:G13" si="0">F10/D10*100</f>
        <v>0</v>
      </c>
      <c r="H10" s="223">
        <f t="shared" ref="H10:H13" si="1">F10/E10*100</f>
        <v>0</v>
      </c>
      <c r="I10" s="224">
        <v>83</v>
      </c>
      <c r="J10" s="364">
        <f t="shared" ref="J10:J13" si="2">I10/D10*100</f>
        <v>100</v>
      </c>
      <c r="K10" s="364">
        <f t="shared" ref="K10:K13" si="3">I10/E10*100</f>
        <v>100</v>
      </c>
      <c r="L10" s="197" t="s">
        <v>417</v>
      </c>
    </row>
    <row r="11" spans="1:13" s="156" customFormat="1" ht="36.75" customHeight="1" x14ac:dyDescent="0.35">
      <c r="A11" s="192">
        <v>3</v>
      </c>
      <c r="B11" s="211" t="s">
        <v>138</v>
      </c>
      <c r="C11" s="212" t="s">
        <v>5</v>
      </c>
      <c r="D11" s="220">
        <v>80</v>
      </c>
      <c r="E11" s="220">
        <v>80</v>
      </c>
      <c r="F11" s="220"/>
      <c r="G11" s="220">
        <f t="shared" si="0"/>
        <v>0</v>
      </c>
      <c r="H11" s="223">
        <f t="shared" si="1"/>
        <v>0</v>
      </c>
      <c r="I11" s="224">
        <v>80</v>
      </c>
      <c r="J11" s="364">
        <f t="shared" si="2"/>
        <v>100</v>
      </c>
      <c r="K11" s="364">
        <f t="shared" si="3"/>
        <v>100</v>
      </c>
      <c r="L11" s="197" t="s">
        <v>417</v>
      </c>
    </row>
    <row r="12" spans="1:13" s="167" customFormat="1" ht="45.75" customHeight="1" x14ac:dyDescent="0.35">
      <c r="A12" s="366">
        <v>4</v>
      </c>
      <c r="B12" s="305" t="s">
        <v>139</v>
      </c>
      <c r="C12" s="367" t="s">
        <v>288</v>
      </c>
      <c r="D12" s="220">
        <v>8</v>
      </c>
      <c r="E12" s="220">
        <v>8</v>
      </c>
      <c r="F12" s="220">
        <v>5</v>
      </c>
      <c r="G12" s="220">
        <f t="shared" si="0"/>
        <v>62.5</v>
      </c>
      <c r="H12" s="223">
        <f t="shared" si="1"/>
        <v>62.5</v>
      </c>
      <c r="I12" s="368">
        <v>8</v>
      </c>
      <c r="J12" s="364">
        <f t="shared" si="2"/>
        <v>100</v>
      </c>
      <c r="K12" s="364">
        <f t="shared" si="3"/>
        <v>100</v>
      </c>
      <c r="L12" s="368"/>
    </row>
    <row r="13" spans="1:13" s="167" customFormat="1" ht="36.75" customHeight="1" x14ac:dyDescent="0.35">
      <c r="A13" s="366">
        <v>5</v>
      </c>
      <c r="B13" s="305" t="s">
        <v>289</v>
      </c>
      <c r="C13" s="223" t="s">
        <v>8</v>
      </c>
      <c r="D13" s="220">
        <v>14.4</v>
      </c>
      <c r="E13" s="220">
        <v>14.4</v>
      </c>
      <c r="F13" s="220">
        <v>15</v>
      </c>
      <c r="G13" s="220">
        <f t="shared" si="0"/>
        <v>104.16666666666667</v>
      </c>
      <c r="H13" s="223">
        <f t="shared" si="1"/>
        <v>104.16666666666667</v>
      </c>
      <c r="I13" s="368">
        <v>20</v>
      </c>
      <c r="J13" s="364">
        <f t="shared" si="2"/>
        <v>138.88888888888889</v>
      </c>
      <c r="K13" s="364">
        <f t="shared" si="3"/>
        <v>138.88888888888889</v>
      </c>
      <c r="L13" s="368"/>
    </row>
    <row r="14" spans="1:13" s="156" customFormat="1" ht="36.75" customHeight="1" x14ac:dyDescent="0.35">
      <c r="A14" s="236" t="s">
        <v>16</v>
      </c>
      <c r="B14" s="271" t="s">
        <v>338</v>
      </c>
      <c r="C14" s="195"/>
      <c r="D14" s="220"/>
      <c r="E14" s="254"/>
      <c r="F14" s="254"/>
      <c r="G14" s="254"/>
      <c r="H14" s="223"/>
      <c r="I14" s="224"/>
      <c r="J14" s="224"/>
      <c r="K14" s="224"/>
      <c r="L14" s="224"/>
    </row>
    <row r="15" spans="1:13" s="156" customFormat="1" ht="41.25" customHeight="1" x14ac:dyDescent="0.35">
      <c r="A15" s="192">
        <v>1</v>
      </c>
      <c r="B15" s="71" t="s">
        <v>170</v>
      </c>
      <c r="C15" s="213" t="s">
        <v>5</v>
      </c>
      <c r="D15" s="220"/>
      <c r="E15" s="323">
        <v>99</v>
      </c>
      <c r="F15" s="323"/>
      <c r="G15" s="323"/>
      <c r="H15" s="223"/>
      <c r="I15" s="224"/>
      <c r="J15" s="224"/>
      <c r="K15" s="224"/>
      <c r="L15" s="224"/>
    </row>
    <row r="16" spans="1:13" s="156" customFormat="1" ht="48.75" customHeight="1" x14ac:dyDescent="0.35">
      <c r="A16" s="366">
        <v>2</v>
      </c>
      <c r="B16" s="198" t="s">
        <v>149</v>
      </c>
      <c r="C16" s="195" t="s">
        <v>5</v>
      </c>
      <c r="D16" s="220"/>
      <c r="E16" s="323">
        <v>96</v>
      </c>
      <c r="F16" s="323"/>
      <c r="G16" s="323"/>
      <c r="H16" s="223"/>
      <c r="I16" s="224"/>
      <c r="J16" s="224"/>
      <c r="K16" s="369"/>
      <c r="L16" s="193"/>
    </row>
    <row r="17" spans="1:12" s="156" customFormat="1" ht="54.75" customHeight="1" x14ac:dyDescent="0.35">
      <c r="A17" s="370">
        <v>3</v>
      </c>
      <c r="B17" s="198" t="s">
        <v>150</v>
      </c>
      <c r="C17" s="195" t="s">
        <v>151</v>
      </c>
      <c r="D17" s="220"/>
      <c r="E17" s="323">
        <v>85</v>
      </c>
      <c r="F17" s="323"/>
      <c r="G17" s="323"/>
      <c r="H17" s="223"/>
      <c r="I17" s="224"/>
      <c r="J17" s="224"/>
      <c r="K17" s="369"/>
      <c r="L17" s="193"/>
    </row>
    <row r="18" spans="1:12" s="156" customFormat="1" ht="63.75" customHeight="1" x14ac:dyDescent="0.35">
      <c r="A18" s="370">
        <v>4</v>
      </c>
      <c r="B18" s="71" t="s">
        <v>171</v>
      </c>
      <c r="C18" s="213" t="s">
        <v>5</v>
      </c>
      <c r="D18" s="220"/>
      <c r="E18" s="336">
        <v>100</v>
      </c>
      <c r="F18" s="336"/>
      <c r="G18" s="336"/>
      <c r="H18" s="223"/>
      <c r="I18" s="224"/>
      <c r="J18" s="224"/>
      <c r="K18" s="336"/>
      <c r="L18" s="336"/>
    </row>
    <row r="19" spans="1:12" s="156" customFormat="1" ht="23.25" customHeight="1" x14ac:dyDescent="0.35">
      <c r="A19" s="370">
        <v>5</v>
      </c>
      <c r="B19" s="198" t="s">
        <v>152</v>
      </c>
      <c r="C19" s="195" t="s">
        <v>151</v>
      </c>
      <c r="D19" s="220"/>
      <c r="E19" s="220">
        <v>90</v>
      </c>
      <c r="F19" s="220"/>
      <c r="G19" s="220"/>
      <c r="H19" s="223"/>
      <c r="I19" s="224"/>
      <c r="J19" s="224"/>
      <c r="K19" s="224"/>
      <c r="L19" s="224"/>
    </row>
    <row r="20" spans="1:12" s="156" customFormat="1" ht="23.25" customHeight="1" x14ac:dyDescent="0.35">
      <c r="A20" s="370">
        <v>6</v>
      </c>
      <c r="B20" s="198" t="s">
        <v>153</v>
      </c>
      <c r="C20" s="195" t="s">
        <v>151</v>
      </c>
      <c r="D20" s="220"/>
      <c r="E20" s="220">
        <v>90</v>
      </c>
      <c r="F20" s="220"/>
      <c r="G20" s="220"/>
      <c r="H20" s="223"/>
      <c r="I20" s="224"/>
      <c r="J20" s="224"/>
      <c r="K20" s="224"/>
      <c r="L20" s="224"/>
    </row>
    <row r="21" spans="1:12" s="156" customFormat="1" ht="41.25" customHeight="1" x14ac:dyDescent="0.35">
      <c r="A21" s="370">
        <v>7</v>
      </c>
      <c r="B21" s="71" t="s">
        <v>169</v>
      </c>
      <c r="C21" s="195" t="s">
        <v>151</v>
      </c>
      <c r="D21" s="371" t="s">
        <v>269</v>
      </c>
      <c r="E21" s="254">
        <v>90</v>
      </c>
      <c r="F21" s="254"/>
      <c r="G21" s="254"/>
      <c r="H21" s="223"/>
      <c r="I21" s="224"/>
      <c r="J21" s="224"/>
      <c r="K21" s="224"/>
      <c r="L21" s="224"/>
    </row>
  </sheetData>
  <mergeCells count="14">
    <mergeCell ref="J5:J6"/>
    <mergeCell ref="K5:K6"/>
    <mergeCell ref="L5:L6"/>
    <mergeCell ref="I5:I6"/>
    <mergeCell ref="E1:H1"/>
    <mergeCell ref="A2:H2"/>
    <mergeCell ref="A3:H3"/>
    <mergeCell ref="A5:A6"/>
    <mergeCell ref="B5:B6"/>
    <mergeCell ref="C5:C6"/>
    <mergeCell ref="D5:E5"/>
    <mergeCell ref="H5:H6"/>
    <mergeCell ref="F5:F6"/>
    <mergeCell ref="G5:G6"/>
  </mergeCells>
  <pageMargins left="0.72" right="0.2" top="0.43307086614173201" bottom="0.43307086614173201" header="0.196850393700787" footer="0"/>
  <pageSetup paperSize="9" firstPageNumber="3" fitToHeight="0"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view="pageBreakPreview" zoomScaleNormal="100" zoomScaleSheetLayoutView="100" workbookViewId="0">
      <pane ySplit="6" topLeftCell="A57" activePane="bottomLeft" state="frozen"/>
      <selection pane="bottomLeft" activeCell="F24" sqref="F24"/>
    </sheetView>
  </sheetViews>
  <sheetFormatPr defaultRowHeight="15.5" x14ac:dyDescent="0.35"/>
  <cols>
    <col min="1" max="1" width="6.7265625" style="26" customWidth="1"/>
    <col min="2" max="2" width="34.7265625" style="27" customWidth="1"/>
    <col min="3" max="3" width="9.453125" style="16" customWidth="1"/>
    <col min="4" max="4" width="9.453125" style="31" customWidth="1"/>
    <col min="5" max="7" width="9.453125" style="2" customWidth="1"/>
    <col min="8" max="8" width="9.453125" style="28" customWidth="1"/>
    <col min="9" max="175" width="9" style="14"/>
    <col min="176" max="176" width="5.453125" style="14" customWidth="1"/>
    <col min="177" max="177" width="54.1796875" style="14" customWidth="1"/>
    <col min="178" max="178" width="9.7265625" style="14" customWidth="1"/>
    <col min="179" max="183" width="0" style="14" hidden="1" customWidth="1"/>
    <col min="184" max="186" width="12.7265625" style="14" customWidth="1"/>
    <col min="187" max="190" width="0" style="14" hidden="1" customWidth="1"/>
    <col min="191" max="192" width="13.7265625" style="14" customWidth="1"/>
    <col min="193" max="193" width="13.1796875" style="14" bestFit="1" customWidth="1"/>
    <col min="194" max="431" width="9" style="14"/>
    <col min="432" max="432" width="5.453125" style="14" customWidth="1"/>
    <col min="433" max="433" width="54.1796875" style="14" customWidth="1"/>
    <col min="434" max="434" width="9.7265625" style="14" customWidth="1"/>
    <col min="435" max="439" width="0" style="14" hidden="1" customWidth="1"/>
    <col min="440" max="442" width="12.7265625" style="14" customWidth="1"/>
    <col min="443" max="446" width="0" style="14" hidden="1" customWidth="1"/>
    <col min="447" max="448" width="13.7265625" style="14" customWidth="1"/>
    <col min="449" max="449" width="13.1796875" style="14" bestFit="1" customWidth="1"/>
    <col min="450" max="687" width="9" style="14"/>
    <col min="688" max="688" width="5.453125" style="14" customWidth="1"/>
    <col min="689" max="689" width="54.1796875" style="14" customWidth="1"/>
    <col min="690" max="690" width="9.7265625" style="14" customWidth="1"/>
    <col min="691" max="695" width="0" style="14" hidden="1" customWidth="1"/>
    <col min="696" max="698" width="12.7265625" style="14" customWidth="1"/>
    <col min="699" max="702" width="0" style="14" hidden="1" customWidth="1"/>
    <col min="703" max="704" width="13.7265625" style="14" customWidth="1"/>
    <col min="705" max="705" width="13.1796875" style="14" bestFit="1" customWidth="1"/>
    <col min="706" max="943" width="9" style="14"/>
    <col min="944" max="944" width="5.453125" style="14" customWidth="1"/>
    <col min="945" max="945" width="54.1796875" style="14" customWidth="1"/>
    <col min="946" max="946" width="9.7265625" style="14" customWidth="1"/>
    <col min="947" max="951" width="0" style="14" hidden="1" customWidth="1"/>
    <col min="952" max="954" width="12.7265625" style="14" customWidth="1"/>
    <col min="955" max="958" width="0" style="14" hidden="1" customWidth="1"/>
    <col min="959" max="960" width="13.7265625" style="14" customWidth="1"/>
    <col min="961" max="961" width="13.1796875" style="14" bestFit="1" customWidth="1"/>
    <col min="962" max="1199" width="9" style="14"/>
    <col min="1200" max="1200" width="5.453125" style="14" customWidth="1"/>
    <col min="1201" max="1201" width="54.1796875" style="14" customWidth="1"/>
    <col min="1202" max="1202" width="9.7265625" style="14" customWidth="1"/>
    <col min="1203" max="1207" width="0" style="14" hidden="1" customWidth="1"/>
    <col min="1208" max="1210" width="12.7265625" style="14" customWidth="1"/>
    <col min="1211" max="1214" width="0" style="14" hidden="1" customWidth="1"/>
    <col min="1215" max="1216" width="13.7265625" style="14" customWidth="1"/>
    <col min="1217" max="1217" width="13.1796875" style="14" bestFit="1" customWidth="1"/>
    <col min="1218" max="1455" width="9" style="14"/>
    <col min="1456" max="1456" width="5.453125" style="14" customWidth="1"/>
    <col min="1457" max="1457" width="54.1796875" style="14" customWidth="1"/>
    <col min="1458" max="1458" width="9.7265625" style="14" customWidth="1"/>
    <col min="1459" max="1463" width="0" style="14" hidden="1" customWidth="1"/>
    <col min="1464" max="1466" width="12.7265625" style="14" customWidth="1"/>
    <col min="1467" max="1470" width="0" style="14" hidden="1" customWidth="1"/>
    <col min="1471" max="1472" width="13.7265625" style="14" customWidth="1"/>
    <col min="1473" max="1473" width="13.1796875" style="14" bestFit="1" customWidth="1"/>
    <col min="1474" max="1711" width="9" style="14"/>
    <col min="1712" max="1712" width="5.453125" style="14" customWidth="1"/>
    <col min="1713" max="1713" width="54.1796875" style="14" customWidth="1"/>
    <col min="1714" max="1714" width="9.7265625" style="14" customWidth="1"/>
    <col min="1715" max="1719" width="0" style="14" hidden="1" customWidth="1"/>
    <col min="1720" max="1722" width="12.7265625" style="14" customWidth="1"/>
    <col min="1723" max="1726" width="0" style="14" hidden="1" customWidth="1"/>
    <col min="1727" max="1728" width="13.7265625" style="14" customWidth="1"/>
    <col min="1729" max="1729" width="13.1796875" style="14" bestFit="1" customWidth="1"/>
    <col min="1730" max="1967" width="9" style="14"/>
    <col min="1968" max="1968" width="5.453125" style="14" customWidth="1"/>
    <col min="1969" max="1969" width="54.1796875" style="14" customWidth="1"/>
    <col min="1970" max="1970" width="9.7265625" style="14" customWidth="1"/>
    <col min="1971" max="1975" width="0" style="14" hidden="1" customWidth="1"/>
    <col min="1976" max="1978" width="12.7265625" style="14" customWidth="1"/>
    <col min="1979" max="1982" width="0" style="14" hidden="1" customWidth="1"/>
    <col min="1983" max="1984" width="13.7265625" style="14" customWidth="1"/>
    <col min="1985" max="1985" width="13.1796875" style="14" bestFit="1" customWidth="1"/>
    <col min="1986" max="2223" width="9" style="14"/>
    <col min="2224" max="2224" width="5.453125" style="14" customWidth="1"/>
    <col min="2225" max="2225" width="54.1796875" style="14" customWidth="1"/>
    <col min="2226" max="2226" width="9.7265625" style="14" customWidth="1"/>
    <col min="2227" max="2231" width="0" style="14" hidden="1" customWidth="1"/>
    <col min="2232" max="2234" width="12.7265625" style="14" customWidth="1"/>
    <col min="2235" max="2238" width="0" style="14" hidden="1" customWidth="1"/>
    <col min="2239" max="2240" width="13.7265625" style="14" customWidth="1"/>
    <col min="2241" max="2241" width="13.1796875" style="14" bestFit="1" customWidth="1"/>
    <col min="2242" max="2479" width="9" style="14"/>
    <col min="2480" max="2480" width="5.453125" style="14" customWidth="1"/>
    <col min="2481" max="2481" width="54.1796875" style="14" customWidth="1"/>
    <col min="2482" max="2482" width="9.7265625" style="14" customWidth="1"/>
    <col min="2483" max="2487" width="0" style="14" hidden="1" customWidth="1"/>
    <col min="2488" max="2490" width="12.7265625" style="14" customWidth="1"/>
    <col min="2491" max="2494" width="0" style="14" hidden="1" customWidth="1"/>
    <col min="2495" max="2496" width="13.7265625" style="14" customWidth="1"/>
    <col min="2497" max="2497" width="13.1796875" style="14" bestFit="1" customWidth="1"/>
    <col min="2498" max="2735" width="9" style="14"/>
    <col min="2736" max="2736" width="5.453125" style="14" customWidth="1"/>
    <col min="2737" max="2737" width="54.1796875" style="14" customWidth="1"/>
    <col min="2738" max="2738" width="9.7265625" style="14" customWidth="1"/>
    <col min="2739" max="2743" width="0" style="14" hidden="1" customWidth="1"/>
    <col min="2744" max="2746" width="12.7265625" style="14" customWidth="1"/>
    <col min="2747" max="2750" width="0" style="14" hidden="1" customWidth="1"/>
    <col min="2751" max="2752" width="13.7265625" style="14" customWidth="1"/>
    <col min="2753" max="2753" width="13.1796875" style="14" bestFit="1" customWidth="1"/>
    <col min="2754" max="2991" width="9" style="14"/>
    <col min="2992" max="2992" width="5.453125" style="14" customWidth="1"/>
    <col min="2993" max="2993" width="54.1796875" style="14" customWidth="1"/>
    <col min="2994" max="2994" width="9.7265625" style="14" customWidth="1"/>
    <col min="2995" max="2999" width="0" style="14" hidden="1" customWidth="1"/>
    <col min="3000" max="3002" width="12.7265625" style="14" customWidth="1"/>
    <col min="3003" max="3006" width="0" style="14" hidden="1" customWidth="1"/>
    <col min="3007" max="3008" width="13.7265625" style="14" customWidth="1"/>
    <col min="3009" max="3009" width="13.1796875" style="14" bestFit="1" customWidth="1"/>
    <col min="3010" max="3247" width="9" style="14"/>
    <col min="3248" max="3248" width="5.453125" style="14" customWidth="1"/>
    <col min="3249" max="3249" width="54.1796875" style="14" customWidth="1"/>
    <col min="3250" max="3250" width="9.7265625" style="14" customWidth="1"/>
    <col min="3251" max="3255" width="0" style="14" hidden="1" customWidth="1"/>
    <col min="3256" max="3258" width="12.7265625" style="14" customWidth="1"/>
    <col min="3259" max="3262" width="0" style="14" hidden="1" customWidth="1"/>
    <col min="3263" max="3264" width="13.7265625" style="14" customWidth="1"/>
    <col min="3265" max="3265" width="13.1796875" style="14" bestFit="1" customWidth="1"/>
    <col min="3266" max="3503" width="9" style="14"/>
    <col min="3504" max="3504" width="5.453125" style="14" customWidth="1"/>
    <col min="3505" max="3505" width="54.1796875" style="14" customWidth="1"/>
    <col min="3506" max="3506" width="9.7265625" style="14" customWidth="1"/>
    <col min="3507" max="3511" width="0" style="14" hidden="1" customWidth="1"/>
    <col min="3512" max="3514" width="12.7265625" style="14" customWidth="1"/>
    <col min="3515" max="3518" width="0" style="14" hidden="1" customWidth="1"/>
    <col min="3519" max="3520" width="13.7265625" style="14" customWidth="1"/>
    <col min="3521" max="3521" width="13.1796875" style="14" bestFit="1" customWidth="1"/>
    <col min="3522" max="3759" width="9" style="14"/>
    <col min="3760" max="3760" width="5.453125" style="14" customWidth="1"/>
    <col min="3761" max="3761" width="54.1796875" style="14" customWidth="1"/>
    <col min="3762" max="3762" width="9.7265625" style="14" customWidth="1"/>
    <col min="3763" max="3767" width="0" style="14" hidden="1" customWidth="1"/>
    <col min="3768" max="3770" width="12.7265625" style="14" customWidth="1"/>
    <col min="3771" max="3774" width="0" style="14" hidden="1" customWidth="1"/>
    <col min="3775" max="3776" width="13.7265625" style="14" customWidth="1"/>
    <col min="3777" max="3777" width="13.1796875" style="14" bestFit="1" customWidth="1"/>
    <col min="3778" max="4015" width="9" style="14"/>
    <col min="4016" max="4016" width="5.453125" style="14" customWidth="1"/>
    <col min="4017" max="4017" width="54.1796875" style="14" customWidth="1"/>
    <col min="4018" max="4018" width="9.7265625" style="14" customWidth="1"/>
    <col min="4019" max="4023" width="0" style="14" hidden="1" customWidth="1"/>
    <col min="4024" max="4026" width="12.7265625" style="14" customWidth="1"/>
    <col min="4027" max="4030" width="0" style="14" hidden="1" customWidth="1"/>
    <col min="4031" max="4032" width="13.7265625" style="14" customWidth="1"/>
    <col min="4033" max="4033" width="13.1796875" style="14" bestFit="1" customWidth="1"/>
    <col min="4034" max="4271" width="9" style="14"/>
    <col min="4272" max="4272" width="5.453125" style="14" customWidth="1"/>
    <col min="4273" max="4273" width="54.1796875" style="14" customWidth="1"/>
    <col min="4274" max="4274" width="9.7265625" style="14" customWidth="1"/>
    <col min="4275" max="4279" width="0" style="14" hidden="1" customWidth="1"/>
    <col min="4280" max="4282" width="12.7265625" style="14" customWidth="1"/>
    <col min="4283" max="4286" width="0" style="14" hidden="1" customWidth="1"/>
    <col min="4287" max="4288" width="13.7265625" style="14" customWidth="1"/>
    <col min="4289" max="4289" width="13.1796875" style="14" bestFit="1" customWidth="1"/>
    <col min="4290" max="4527" width="9" style="14"/>
    <col min="4528" max="4528" width="5.453125" style="14" customWidth="1"/>
    <col min="4529" max="4529" width="54.1796875" style="14" customWidth="1"/>
    <col min="4530" max="4530" width="9.7265625" style="14" customWidth="1"/>
    <col min="4531" max="4535" width="0" style="14" hidden="1" customWidth="1"/>
    <col min="4536" max="4538" width="12.7265625" style="14" customWidth="1"/>
    <col min="4539" max="4542" width="0" style="14" hidden="1" customWidth="1"/>
    <col min="4543" max="4544" width="13.7265625" style="14" customWidth="1"/>
    <col min="4545" max="4545" width="13.1796875" style="14" bestFit="1" customWidth="1"/>
    <col min="4546" max="4783" width="9" style="14"/>
    <col min="4784" max="4784" width="5.453125" style="14" customWidth="1"/>
    <col min="4785" max="4785" width="54.1796875" style="14" customWidth="1"/>
    <col min="4786" max="4786" width="9.7265625" style="14" customWidth="1"/>
    <col min="4787" max="4791" width="0" style="14" hidden="1" customWidth="1"/>
    <col min="4792" max="4794" width="12.7265625" style="14" customWidth="1"/>
    <col min="4795" max="4798" width="0" style="14" hidden="1" customWidth="1"/>
    <col min="4799" max="4800" width="13.7265625" style="14" customWidth="1"/>
    <col min="4801" max="4801" width="13.1796875" style="14" bestFit="1" customWidth="1"/>
    <col min="4802" max="5039" width="9" style="14"/>
    <col min="5040" max="5040" width="5.453125" style="14" customWidth="1"/>
    <col min="5041" max="5041" width="54.1796875" style="14" customWidth="1"/>
    <col min="5042" max="5042" width="9.7265625" style="14" customWidth="1"/>
    <col min="5043" max="5047" width="0" style="14" hidden="1" customWidth="1"/>
    <col min="5048" max="5050" width="12.7265625" style="14" customWidth="1"/>
    <col min="5051" max="5054" width="0" style="14" hidden="1" customWidth="1"/>
    <col min="5055" max="5056" width="13.7265625" style="14" customWidth="1"/>
    <col min="5057" max="5057" width="13.1796875" style="14" bestFit="1" customWidth="1"/>
    <col min="5058" max="5295" width="9" style="14"/>
    <col min="5296" max="5296" width="5.453125" style="14" customWidth="1"/>
    <col min="5297" max="5297" width="54.1796875" style="14" customWidth="1"/>
    <col min="5298" max="5298" width="9.7265625" style="14" customWidth="1"/>
    <col min="5299" max="5303" width="0" style="14" hidden="1" customWidth="1"/>
    <col min="5304" max="5306" width="12.7265625" style="14" customWidth="1"/>
    <col min="5307" max="5310" width="0" style="14" hidden="1" customWidth="1"/>
    <col min="5311" max="5312" width="13.7265625" style="14" customWidth="1"/>
    <col min="5313" max="5313" width="13.1796875" style="14" bestFit="1" customWidth="1"/>
    <col min="5314" max="5551" width="9" style="14"/>
    <col min="5552" max="5552" width="5.453125" style="14" customWidth="1"/>
    <col min="5553" max="5553" width="54.1796875" style="14" customWidth="1"/>
    <col min="5554" max="5554" width="9.7265625" style="14" customWidth="1"/>
    <col min="5555" max="5559" width="0" style="14" hidden="1" customWidth="1"/>
    <col min="5560" max="5562" width="12.7265625" style="14" customWidth="1"/>
    <col min="5563" max="5566" width="0" style="14" hidden="1" customWidth="1"/>
    <col min="5567" max="5568" width="13.7265625" style="14" customWidth="1"/>
    <col min="5569" max="5569" width="13.1796875" style="14" bestFit="1" customWidth="1"/>
    <col min="5570" max="5807" width="9" style="14"/>
    <col min="5808" max="5808" width="5.453125" style="14" customWidth="1"/>
    <col min="5809" max="5809" width="54.1796875" style="14" customWidth="1"/>
    <col min="5810" max="5810" width="9.7265625" style="14" customWidth="1"/>
    <col min="5811" max="5815" width="0" style="14" hidden="1" customWidth="1"/>
    <col min="5816" max="5818" width="12.7265625" style="14" customWidth="1"/>
    <col min="5819" max="5822" width="0" style="14" hidden="1" customWidth="1"/>
    <col min="5823" max="5824" width="13.7265625" style="14" customWidth="1"/>
    <col min="5825" max="5825" width="13.1796875" style="14" bestFit="1" customWidth="1"/>
    <col min="5826" max="6063" width="9" style="14"/>
    <col min="6064" max="6064" width="5.453125" style="14" customWidth="1"/>
    <col min="6065" max="6065" width="54.1796875" style="14" customWidth="1"/>
    <col min="6066" max="6066" width="9.7265625" style="14" customWidth="1"/>
    <col min="6067" max="6071" width="0" style="14" hidden="1" customWidth="1"/>
    <col min="6072" max="6074" width="12.7265625" style="14" customWidth="1"/>
    <col min="6075" max="6078" width="0" style="14" hidden="1" customWidth="1"/>
    <col min="6079" max="6080" width="13.7265625" style="14" customWidth="1"/>
    <col min="6081" max="6081" width="13.1796875" style="14" bestFit="1" customWidth="1"/>
    <col min="6082" max="6319" width="9" style="14"/>
    <col min="6320" max="6320" width="5.453125" style="14" customWidth="1"/>
    <col min="6321" max="6321" width="54.1796875" style="14" customWidth="1"/>
    <col min="6322" max="6322" width="9.7265625" style="14" customWidth="1"/>
    <col min="6323" max="6327" width="0" style="14" hidden="1" customWidth="1"/>
    <col min="6328" max="6330" width="12.7265625" style="14" customWidth="1"/>
    <col min="6331" max="6334" width="0" style="14" hidden="1" customWidth="1"/>
    <col min="6335" max="6336" width="13.7265625" style="14" customWidth="1"/>
    <col min="6337" max="6337" width="13.1796875" style="14" bestFit="1" customWidth="1"/>
    <col min="6338" max="6575" width="9" style="14"/>
    <col min="6576" max="6576" width="5.453125" style="14" customWidth="1"/>
    <col min="6577" max="6577" width="54.1796875" style="14" customWidth="1"/>
    <col min="6578" max="6578" width="9.7265625" style="14" customWidth="1"/>
    <col min="6579" max="6583" width="0" style="14" hidden="1" customWidth="1"/>
    <col min="6584" max="6586" width="12.7265625" style="14" customWidth="1"/>
    <col min="6587" max="6590" width="0" style="14" hidden="1" customWidth="1"/>
    <col min="6591" max="6592" width="13.7265625" style="14" customWidth="1"/>
    <col min="6593" max="6593" width="13.1796875" style="14" bestFit="1" customWidth="1"/>
    <col min="6594" max="6831" width="9" style="14"/>
    <col min="6832" max="6832" width="5.453125" style="14" customWidth="1"/>
    <col min="6833" max="6833" width="54.1796875" style="14" customWidth="1"/>
    <col min="6834" max="6834" width="9.7265625" style="14" customWidth="1"/>
    <col min="6835" max="6839" width="0" style="14" hidden="1" customWidth="1"/>
    <col min="6840" max="6842" width="12.7265625" style="14" customWidth="1"/>
    <col min="6843" max="6846" width="0" style="14" hidden="1" customWidth="1"/>
    <col min="6847" max="6848" width="13.7265625" style="14" customWidth="1"/>
    <col min="6849" max="6849" width="13.1796875" style="14" bestFit="1" customWidth="1"/>
    <col min="6850" max="7087" width="9" style="14"/>
    <col min="7088" max="7088" width="5.453125" style="14" customWidth="1"/>
    <col min="7089" max="7089" width="54.1796875" style="14" customWidth="1"/>
    <col min="7090" max="7090" width="9.7265625" style="14" customWidth="1"/>
    <col min="7091" max="7095" width="0" style="14" hidden="1" customWidth="1"/>
    <col min="7096" max="7098" width="12.7265625" style="14" customWidth="1"/>
    <col min="7099" max="7102" width="0" style="14" hidden="1" customWidth="1"/>
    <col min="7103" max="7104" width="13.7265625" style="14" customWidth="1"/>
    <col min="7105" max="7105" width="13.1796875" style="14" bestFit="1" customWidth="1"/>
    <col min="7106" max="7343" width="9" style="14"/>
    <col min="7344" max="7344" width="5.453125" style="14" customWidth="1"/>
    <col min="7345" max="7345" width="54.1796875" style="14" customWidth="1"/>
    <col min="7346" max="7346" width="9.7265625" style="14" customWidth="1"/>
    <col min="7347" max="7351" width="0" style="14" hidden="1" customWidth="1"/>
    <col min="7352" max="7354" width="12.7265625" style="14" customWidth="1"/>
    <col min="7355" max="7358" width="0" style="14" hidden="1" customWidth="1"/>
    <col min="7359" max="7360" width="13.7265625" style="14" customWidth="1"/>
    <col min="7361" max="7361" width="13.1796875" style="14" bestFit="1" customWidth="1"/>
    <col min="7362" max="7599" width="9" style="14"/>
    <col min="7600" max="7600" width="5.453125" style="14" customWidth="1"/>
    <col min="7601" max="7601" width="54.1796875" style="14" customWidth="1"/>
    <col min="7602" max="7602" width="9.7265625" style="14" customWidth="1"/>
    <col min="7603" max="7607" width="0" style="14" hidden="1" customWidth="1"/>
    <col min="7608" max="7610" width="12.7265625" style="14" customWidth="1"/>
    <col min="7611" max="7614" width="0" style="14" hidden="1" customWidth="1"/>
    <col min="7615" max="7616" width="13.7265625" style="14" customWidth="1"/>
    <col min="7617" max="7617" width="13.1796875" style="14" bestFit="1" customWidth="1"/>
    <col min="7618" max="7855" width="9" style="14"/>
    <col min="7856" max="7856" width="5.453125" style="14" customWidth="1"/>
    <col min="7857" max="7857" width="54.1796875" style="14" customWidth="1"/>
    <col min="7858" max="7858" width="9.7265625" style="14" customWidth="1"/>
    <col min="7859" max="7863" width="0" style="14" hidden="1" customWidth="1"/>
    <col min="7864" max="7866" width="12.7265625" style="14" customWidth="1"/>
    <col min="7867" max="7870" width="0" style="14" hidden="1" customWidth="1"/>
    <col min="7871" max="7872" width="13.7265625" style="14" customWidth="1"/>
    <col min="7873" max="7873" width="13.1796875" style="14" bestFit="1" customWidth="1"/>
    <col min="7874" max="8111" width="9" style="14"/>
    <col min="8112" max="8112" width="5.453125" style="14" customWidth="1"/>
    <col min="8113" max="8113" width="54.1796875" style="14" customWidth="1"/>
    <col min="8114" max="8114" width="9.7265625" style="14" customWidth="1"/>
    <col min="8115" max="8119" width="0" style="14" hidden="1" customWidth="1"/>
    <col min="8120" max="8122" width="12.7265625" style="14" customWidth="1"/>
    <col min="8123" max="8126" width="0" style="14" hidden="1" customWidth="1"/>
    <col min="8127" max="8128" width="13.7265625" style="14" customWidth="1"/>
    <col min="8129" max="8129" width="13.1796875" style="14" bestFit="1" customWidth="1"/>
    <col min="8130" max="8367" width="9" style="14"/>
    <col min="8368" max="8368" width="5.453125" style="14" customWidth="1"/>
    <col min="8369" max="8369" width="54.1796875" style="14" customWidth="1"/>
    <col min="8370" max="8370" width="9.7265625" style="14" customWidth="1"/>
    <col min="8371" max="8375" width="0" style="14" hidden="1" customWidth="1"/>
    <col min="8376" max="8378" width="12.7265625" style="14" customWidth="1"/>
    <col min="8379" max="8382" width="0" style="14" hidden="1" customWidth="1"/>
    <col min="8383" max="8384" width="13.7265625" style="14" customWidth="1"/>
    <col min="8385" max="8385" width="13.1796875" style="14" bestFit="1" customWidth="1"/>
    <col min="8386" max="8623" width="9" style="14"/>
    <col min="8624" max="8624" width="5.453125" style="14" customWidth="1"/>
    <col min="8625" max="8625" width="54.1796875" style="14" customWidth="1"/>
    <col min="8626" max="8626" width="9.7265625" style="14" customWidth="1"/>
    <col min="8627" max="8631" width="0" style="14" hidden="1" customWidth="1"/>
    <col min="8632" max="8634" width="12.7265625" style="14" customWidth="1"/>
    <col min="8635" max="8638" width="0" style="14" hidden="1" customWidth="1"/>
    <col min="8639" max="8640" width="13.7265625" style="14" customWidth="1"/>
    <col min="8641" max="8641" width="13.1796875" style="14" bestFit="1" customWidth="1"/>
    <col min="8642" max="8879" width="9" style="14"/>
    <col min="8880" max="8880" width="5.453125" style="14" customWidth="1"/>
    <col min="8881" max="8881" width="54.1796875" style="14" customWidth="1"/>
    <col min="8882" max="8882" width="9.7265625" style="14" customWidth="1"/>
    <col min="8883" max="8887" width="0" style="14" hidden="1" customWidth="1"/>
    <col min="8888" max="8890" width="12.7265625" style="14" customWidth="1"/>
    <col min="8891" max="8894" width="0" style="14" hidden="1" customWidth="1"/>
    <col min="8895" max="8896" width="13.7265625" style="14" customWidth="1"/>
    <col min="8897" max="8897" width="13.1796875" style="14" bestFit="1" customWidth="1"/>
    <col min="8898" max="9135" width="9" style="14"/>
    <col min="9136" max="9136" width="5.453125" style="14" customWidth="1"/>
    <col min="9137" max="9137" width="54.1796875" style="14" customWidth="1"/>
    <col min="9138" max="9138" width="9.7265625" style="14" customWidth="1"/>
    <col min="9139" max="9143" width="0" style="14" hidden="1" customWidth="1"/>
    <col min="9144" max="9146" width="12.7265625" style="14" customWidth="1"/>
    <col min="9147" max="9150" width="0" style="14" hidden="1" customWidth="1"/>
    <col min="9151" max="9152" width="13.7265625" style="14" customWidth="1"/>
    <col min="9153" max="9153" width="13.1796875" style="14" bestFit="1" customWidth="1"/>
    <col min="9154" max="9391" width="9" style="14"/>
    <col min="9392" max="9392" width="5.453125" style="14" customWidth="1"/>
    <col min="9393" max="9393" width="54.1796875" style="14" customWidth="1"/>
    <col min="9394" max="9394" width="9.7265625" style="14" customWidth="1"/>
    <col min="9395" max="9399" width="0" style="14" hidden="1" customWidth="1"/>
    <col min="9400" max="9402" width="12.7265625" style="14" customWidth="1"/>
    <col min="9403" max="9406" width="0" style="14" hidden="1" customWidth="1"/>
    <col min="9407" max="9408" width="13.7265625" style="14" customWidth="1"/>
    <col min="9409" max="9409" width="13.1796875" style="14" bestFit="1" customWidth="1"/>
    <col min="9410" max="9647" width="9" style="14"/>
    <col min="9648" max="9648" width="5.453125" style="14" customWidth="1"/>
    <col min="9649" max="9649" width="54.1796875" style="14" customWidth="1"/>
    <col min="9650" max="9650" width="9.7265625" style="14" customWidth="1"/>
    <col min="9651" max="9655" width="0" style="14" hidden="1" customWidth="1"/>
    <col min="9656" max="9658" width="12.7265625" style="14" customWidth="1"/>
    <col min="9659" max="9662" width="0" style="14" hidden="1" customWidth="1"/>
    <col min="9663" max="9664" width="13.7265625" style="14" customWidth="1"/>
    <col min="9665" max="9665" width="13.1796875" style="14" bestFit="1" customWidth="1"/>
    <col min="9666" max="9903" width="9" style="14"/>
    <col min="9904" max="9904" width="5.453125" style="14" customWidth="1"/>
    <col min="9905" max="9905" width="54.1796875" style="14" customWidth="1"/>
    <col min="9906" max="9906" width="9.7265625" style="14" customWidth="1"/>
    <col min="9907" max="9911" width="0" style="14" hidden="1" customWidth="1"/>
    <col min="9912" max="9914" width="12.7265625" style="14" customWidth="1"/>
    <col min="9915" max="9918" width="0" style="14" hidden="1" customWidth="1"/>
    <col min="9919" max="9920" width="13.7265625" style="14" customWidth="1"/>
    <col min="9921" max="9921" width="13.1796875" style="14" bestFit="1" customWidth="1"/>
    <col min="9922" max="10159" width="9" style="14"/>
    <col min="10160" max="10160" width="5.453125" style="14" customWidth="1"/>
    <col min="10161" max="10161" width="54.1796875" style="14" customWidth="1"/>
    <col min="10162" max="10162" width="9.7265625" style="14" customWidth="1"/>
    <col min="10163" max="10167" width="0" style="14" hidden="1" customWidth="1"/>
    <col min="10168" max="10170" width="12.7265625" style="14" customWidth="1"/>
    <col min="10171" max="10174" width="0" style="14" hidden="1" customWidth="1"/>
    <col min="10175" max="10176" width="13.7265625" style="14" customWidth="1"/>
    <col min="10177" max="10177" width="13.1796875" style="14" bestFit="1" customWidth="1"/>
    <col min="10178" max="10415" width="9" style="14"/>
    <col min="10416" max="10416" width="5.453125" style="14" customWidth="1"/>
    <col min="10417" max="10417" width="54.1796875" style="14" customWidth="1"/>
    <col min="10418" max="10418" width="9.7265625" style="14" customWidth="1"/>
    <col min="10419" max="10423" width="0" style="14" hidden="1" customWidth="1"/>
    <col min="10424" max="10426" width="12.7265625" style="14" customWidth="1"/>
    <col min="10427" max="10430" width="0" style="14" hidden="1" customWidth="1"/>
    <col min="10431" max="10432" width="13.7265625" style="14" customWidth="1"/>
    <col min="10433" max="10433" width="13.1796875" style="14" bestFit="1" customWidth="1"/>
    <col min="10434" max="10671" width="9" style="14"/>
    <col min="10672" max="10672" width="5.453125" style="14" customWidth="1"/>
    <col min="10673" max="10673" width="54.1796875" style="14" customWidth="1"/>
    <col min="10674" max="10674" width="9.7265625" style="14" customWidth="1"/>
    <col min="10675" max="10679" width="0" style="14" hidden="1" customWidth="1"/>
    <col min="10680" max="10682" width="12.7265625" style="14" customWidth="1"/>
    <col min="10683" max="10686" width="0" style="14" hidden="1" customWidth="1"/>
    <col min="10687" max="10688" width="13.7265625" style="14" customWidth="1"/>
    <col min="10689" max="10689" width="13.1796875" style="14" bestFit="1" customWidth="1"/>
    <col min="10690" max="10927" width="9" style="14"/>
    <col min="10928" max="10928" width="5.453125" style="14" customWidth="1"/>
    <col min="10929" max="10929" width="54.1796875" style="14" customWidth="1"/>
    <col min="10930" max="10930" width="9.7265625" style="14" customWidth="1"/>
    <col min="10931" max="10935" width="0" style="14" hidden="1" customWidth="1"/>
    <col min="10936" max="10938" width="12.7265625" style="14" customWidth="1"/>
    <col min="10939" max="10942" width="0" style="14" hidden="1" customWidth="1"/>
    <col min="10943" max="10944" width="13.7265625" style="14" customWidth="1"/>
    <col min="10945" max="10945" width="13.1796875" style="14" bestFit="1" customWidth="1"/>
    <col min="10946" max="11183" width="9" style="14"/>
    <col min="11184" max="11184" width="5.453125" style="14" customWidth="1"/>
    <col min="11185" max="11185" width="54.1796875" style="14" customWidth="1"/>
    <col min="11186" max="11186" width="9.7265625" style="14" customWidth="1"/>
    <col min="11187" max="11191" width="0" style="14" hidden="1" customWidth="1"/>
    <col min="11192" max="11194" width="12.7265625" style="14" customWidth="1"/>
    <col min="11195" max="11198" width="0" style="14" hidden="1" customWidth="1"/>
    <col min="11199" max="11200" width="13.7265625" style="14" customWidth="1"/>
    <col min="11201" max="11201" width="13.1796875" style="14" bestFit="1" customWidth="1"/>
    <col min="11202" max="11439" width="9" style="14"/>
    <col min="11440" max="11440" width="5.453125" style="14" customWidth="1"/>
    <col min="11441" max="11441" width="54.1796875" style="14" customWidth="1"/>
    <col min="11442" max="11442" width="9.7265625" style="14" customWidth="1"/>
    <col min="11443" max="11447" width="0" style="14" hidden="1" customWidth="1"/>
    <col min="11448" max="11450" width="12.7265625" style="14" customWidth="1"/>
    <col min="11451" max="11454" width="0" style="14" hidden="1" customWidth="1"/>
    <col min="11455" max="11456" width="13.7265625" style="14" customWidth="1"/>
    <col min="11457" max="11457" width="13.1796875" style="14" bestFit="1" customWidth="1"/>
    <col min="11458" max="11695" width="9" style="14"/>
    <col min="11696" max="11696" width="5.453125" style="14" customWidth="1"/>
    <col min="11697" max="11697" width="54.1796875" style="14" customWidth="1"/>
    <col min="11698" max="11698" width="9.7265625" style="14" customWidth="1"/>
    <col min="11699" max="11703" width="0" style="14" hidden="1" customWidth="1"/>
    <col min="11704" max="11706" width="12.7265625" style="14" customWidth="1"/>
    <col min="11707" max="11710" width="0" style="14" hidden="1" customWidth="1"/>
    <col min="11711" max="11712" width="13.7265625" style="14" customWidth="1"/>
    <col min="11713" max="11713" width="13.1796875" style="14" bestFit="1" customWidth="1"/>
    <col min="11714" max="11951" width="9" style="14"/>
    <col min="11952" max="11952" width="5.453125" style="14" customWidth="1"/>
    <col min="11953" max="11953" width="54.1796875" style="14" customWidth="1"/>
    <col min="11954" max="11954" width="9.7265625" style="14" customWidth="1"/>
    <col min="11955" max="11959" width="0" style="14" hidden="1" customWidth="1"/>
    <col min="11960" max="11962" width="12.7265625" style="14" customWidth="1"/>
    <col min="11963" max="11966" width="0" style="14" hidden="1" customWidth="1"/>
    <col min="11967" max="11968" width="13.7265625" style="14" customWidth="1"/>
    <col min="11969" max="11969" width="13.1796875" style="14" bestFit="1" customWidth="1"/>
    <col min="11970" max="12207" width="9" style="14"/>
    <col min="12208" max="12208" width="5.453125" style="14" customWidth="1"/>
    <col min="12209" max="12209" width="54.1796875" style="14" customWidth="1"/>
    <col min="12210" max="12210" width="9.7265625" style="14" customWidth="1"/>
    <col min="12211" max="12215" width="0" style="14" hidden="1" customWidth="1"/>
    <col min="12216" max="12218" width="12.7265625" style="14" customWidth="1"/>
    <col min="12219" max="12222" width="0" style="14" hidden="1" customWidth="1"/>
    <col min="12223" max="12224" width="13.7265625" style="14" customWidth="1"/>
    <col min="12225" max="12225" width="13.1796875" style="14" bestFit="1" customWidth="1"/>
    <col min="12226" max="12463" width="9" style="14"/>
    <col min="12464" max="12464" width="5.453125" style="14" customWidth="1"/>
    <col min="12465" max="12465" width="54.1796875" style="14" customWidth="1"/>
    <col min="12466" max="12466" width="9.7265625" style="14" customWidth="1"/>
    <col min="12467" max="12471" width="0" style="14" hidden="1" customWidth="1"/>
    <col min="12472" max="12474" width="12.7265625" style="14" customWidth="1"/>
    <col min="12475" max="12478" width="0" style="14" hidden="1" customWidth="1"/>
    <col min="12479" max="12480" width="13.7265625" style="14" customWidth="1"/>
    <col min="12481" max="12481" width="13.1796875" style="14" bestFit="1" customWidth="1"/>
    <col min="12482" max="12719" width="9" style="14"/>
    <col min="12720" max="12720" width="5.453125" style="14" customWidth="1"/>
    <col min="12721" max="12721" width="54.1796875" style="14" customWidth="1"/>
    <col min="12722" max="12722" width="9.7265625" style="14" customWidth="1"/>
    <col min="12723" max="12727" width="0" style="14" hidden="1" customWidth="1"/>
    <col min="12728" max="12730" width="12.7265625" style="14" customWidth="1"/>
    <col min="12731" max="12734" width="0" style="14" hidden="1" customWidth="1"/>
    <col min="12735" max="12736" width="13.7265625" style="14" customWidth="1"/>
    <col min="12737" max="12737" width="13.1796875" style="14" bestFit="1" customWidth="1"/>
    <col min="12738" max="12975" width="9" style="14"/>
    <col min="12976" max="12976" width="5.453125" style="14" customWidth="1"/>
    <col min="12977" max="12977" width="54.1796875" style="14" customWidth="1"/>
    <col min="12978" max="12978" width="9.7265625" style="14" customWidth="1"/>
    <col min="12979" max="12983" width="0" style="14" hidden="1" customWidth="1"/>
    <col min="12984" max="12986" width="12.7265625" style="14" customWidth="1"/>
    <col min="12987" max="12990" width="0" style="14" hidden="1" customWidth="1"/>
    <col min="12991" max="12992" width="13.7265625" style="14" customWidth="1"/>
    <col min="12993" max="12993" width="13.1796875" style="14" bestFit="1" customWidth="1"/>
    <col min="12994" max="13231" width="9" style="14"/>
    <col min="13232" max="13232" width="5.453125" style="14" customWidth="1"/>
    <col min="13233" max="13233" width="54.1796875" style="14" customWidth="1"/>
    <col min="13234" max="13234" width="9.7265625" style="14" customWidth="1"/>
    <col min="13235" max="13239" width="0" style="14" hidden="1" customWidth="1"/>
    <col min="13240" max="13242" width="12.7265625" style="14" customWidth="1"/>
    <col min="13243" max="13246" width="0" style="14" hidden="1" customWidth="1"/>
    <col min="13247" max="13248" width="13.7265625" style="14" customWidth="1"/>
    <col min="13249" max="13249" width="13.1796875" style="14" bestFit="1" customWidth="1"/>
    <col min="13250" max="13487" width="9" style="14"/>
    <col min="13488" max="13488" width="5.453125" style="14" customWidth="1"/>
    <col min="13489" max="13489" width="54.1796875" style="14" customWidth="1"/>
    <col min="13490" max="13490" width="9.7265625" style="14" customWidth="1"/>
    <col min="13491" max="13495" width="0" style="14" hidden="1" customWidth="1"/>
    <col min="13496" max="13498" width="12.7265625" style="14" customWidth="1"/>
    <col min="13499" max="13502" width="0" style="14" hidden="1" customWidth="1"/>
    <col min="13503" max="13504" width="13.7265625" style="14" customWidth="1"/>
    <col min="13505" max="13505" width="13.1796875" style="14" bestFit="1" customWidth="1"/>
    <col min="13506" max="13743" width="9" style="14"/>
    <col min="13744" max="13744" width="5.453125" style="14" customWidth="1"/>
    <col min="13745" max="13745" width="54.1796875" style="14" customWidth="1"/>
    <col min="13746" max="13746" width="9.7265625" style="14" customWidth="1"/>
    <col min="13747" max="13751" width="0" style="14" hidden="1" customWidth="1"/>
    <col min="13752" max="13754" width="12.7265625" style="14" customWidth="1"/>
    <col min="13755" max="13758" width="0" style="14" hidden="1" customWidth="1"/>
    <col min="13759" max="13760" width="13.7265625" style="14" customWidth="1"/>
    <col min="13761" max="13761" width="13.1796875" style="14" bestFit="1" customWidth="1"/>
    <col min="13762" max="13999" width="9" style="14"/>
    <col min="14000" max="14000" width="5.453125" style="14" customWidth="1"/>
    <col min="14001" max="14001" width="54.1796875" style="14" customWidth="1"/>
    <col min="14002" max="14002" width="9.7265625" style="14" customWidth="1"/>
    <col min="14003" max="14007" width="0" style="14" hidden="1" customWidth="1"/>
    <col min="14008" max="14010" width="12.7265625" style="14" customWidth="1"/>
    <col min="14011" max="14014" width="0" style="14" hidden="1" customWidth="1"/>
    <col min="14015" max="14016" width="13.7265625" style="14" customWidth="1"/>
    <col min="14017" max="14017" width="13.1796875" style="14" bestFit="1" customWidth="1"/>
    <col min="14018" max="14255" width="9" style="14"/>
    <col min="14256" max="14256" width="5.453125" style="14" customWidth="1"/>
    <col min="14257" max="14257" width="54.1796875" style="14" customWidth="1"/>
    <col min="14258" max="14258" width="9.7265625" style="14" customWidth="1"/>
    <col min="14259" max="14263" width="0" style="14" hidden="1" customWidth="1"/>
    <col min="14264" max="14266" width="12.7265625" style="14" customWidth="1"/>
    <col min="14267" max="14270" width="0" style="14" hidden="1" customWidth="1"/>
    <col min="14271" max="14272" width="13.7265625" style="14" customWidth="1"/>
    <col min="14273" max="14273" width="13.1796875" style="14" bestFit="1" customWidth="1"/>
    <col min="14274" max="14511" width="9" style="14"/>
    <col min="14512" max="14512" width="5.453125" style="14" customWidth="1"/>
    <col min="14513" max="14513" width="54.1796875" style="14" customWidth="1"/>
    <col min="14514" max="14514" width="9.7265625" style="14" customWidth="1"/>
    <col min="14515" max="14519" width="0" style="14" hidden="1" customWidth="1"/>
    <col min="14520" max="14522" width="12.7265625" style="14" customWidth="1"/>
    <col min="14523" max="14526" width="0" style="14" hidden="1" customWidth="1"/>
    <col min="14527" max="14528" width="13.7265625" style="14" customWidth="1"/>
    <col min="14529" max="14529" width="13.1796875" style="14" bestFit="1" customWidth="1"/>
    <col min="14530" max="14767" width="9" style="14"/>
    <col min="14768" max="14768" width="5.453125" style="14" customWidth="1"/>
    <col min="14769" max="14769" width="54.1796875" style="14" customWidth="1"/>
    <col min="14770" max="14770" width="9.7265625" style="14" customWidth="1"/>
    <col min="14771" max="14775" width="0" style="14" hidden="1" customWidth="1"/>
    <col min="14776" max="14778" width="12.7265625" style="14" customWidth="1"/>
    <col min="14779" max="14782" width="0" style="14" hidden="1" customWidth="1"/>
    <col min="14783" max="14784" width="13.7265625" style="14" customWidth="1"/>
    <col min="14785" max="14785" width="13.1796875" style="14" bestFit="1" customWidth="1"/>
    <col min="14786" max="15023" width="9" style="14"/>
    <col min="15024" max="15024" width="5.453125" style="14" customWidth="1"/>
    <col min="15025" max="15025" width="54.1796875" style="14" customWidth="1"/>
    <col min="15026" max="15026" width="9.7265625" style="14" customWidth="1"/>
    <col min="15027" max="15031" width="0" style="14" hidden="1" customWidth="1"/>
    <col min="15032" max="15034" width="12.7265625" style="14" customWidth="1"/>
    <col min="15035" max="15038" width="0" style="14" hidden="1" customWidth="1"/>
    <col min="15039" max="15040" width="13.7265625" style="14" customWidth="1"/>
    <col min="15041" max="15041" width="13.1796875" style="14" bestFit="1" customWidth="1"/>
    <col min="15042" max="15279" width="9" style="14"/>
    <col min="15280" max="15280" width="5.453125" style="14" customWidth="1"/>
    <col min="15281" max="15281" width="54.1796875" style="14" customWidth="1"/>
    <col min="15282" max="15282" width="9.7265625" style="14" customWidth="1"/>
    <col min="15283" max="15287" width="0" style="14" hidden="1" customWidth="1"/>
    <col min="15288" max="15290" width="12.7265625" style="14" customWidth="1"/>
    <col min="15291" max="15294" width="0" style="14" hidden="1" customWidth="1"/>
    <col min="15295" max="15296" width="13.7265625" style="14" customWidth="1"/>
    <col min="15297" max="15297" width="13.1796875" style="14" bestFit="1" customWidth="1"/>
    <col min="15298" max="15535" width="9" style="14"/>
    <col min="15536" max="15536" width="5.453125" style="14" customWidth="1"/>
    <col min="15537" max="15537" width="54.1796875" style="14" customWidth="1"/>
    <col min="15538" max="15538" width="9.7265625" style="14" customWidth="1"/>
    <col min="15539" max="15543" width="0" style="14" hidden="1" customWidth="1"/>
    <col min="15544" max="15546" width="12.7265625" style="14" customWidth="1"/>
    <col min="15547" max="15550" width="0" style="14" hidden="1" customWidth="1"/>
    <col min="15551" max="15552" width="13.7265625" style="14" customWidth="1"/>
    <col min="15553" max="15553" width="13.1796875" style="14" bestFit="1" customWidth="1"/>
    <col min="15554" max="15791" width="9" style="14"/>
    <col min="15792" max="15792" width="5.453125" style="14" customWidth="1"/>
    <col min="15793" max="15793" width="54.1796875" style="14" customWidth="1"/>
    <col min="15794" max="15794" width="9.7265625" style="14" customWidth="1"/>
    <col min="15795" max="15799" width="0" style="14" hidden="1" customWidth="1"/>
    <col min="15800" max="15802" width="12.7265625" style="14" customWidth="1"/>
    <col min="15803" max="15806" width="0" style="14" hidden="1" customWidth="1"/>
    <col min="15807" max="15808" width="13.7265625" style="14" customWidth="1"/>
    <col min="15809" max="15809" width="13.1796875" style="14" bestFit="1" customWidth="1"/>
    <col min="15810" max="16047" width="9" style="14"/>
    <col min="16048" max="16048" width="5.453125" style="14" customWidth="1"/>
    <col min="16049" max="16049" width="54.1796875" style="14" customWidth="1"/>
    <col min="16050" max="16050" width="9.7265625" style="14" customWidth="1"/>
    <col min="16051" max="16055" width="0" style="14" hidden="1" customWidth="1"/>
    <col min="16056" max="16058" width="12.7265625" style="14" customWidth="1"/>
    <col min="16059" max="16062" width="0" style="14" hidden="1" customWidth="1"/>
    <col min="16063" max="16064" width="13.7265625" style="14" customWidth="1"/>
    <col min="16065" max="16065" width="13.1796875" style="14" bestFit="1" customWidth="1"/>
    <col min="16066" max="16383" width="9" style="14"/>
    <col min="16384" max="16384" width="9.1796875" style="14" customWidth="1"/>
  </cols>
  <sheetData>
    <row r="1" spans="1:13" x14ac:dyDescent="0.35">
      <c r="A1" s="155"/>
      <c r="B1" s="359"/>
      <c r="C1" s="157"/>
      <c r="D1" s="158"/>
      <c r="E1" s="372" t="s">
        <v>351</v>
      </c>
      <c r="F1" s="372"/>
      <c r="G1" s="372"/>
      <c r="H1" s="372"/>
      <c r="I1" s="156"/>
      <c r="J1" s="156"/>
      <c r="K1" s="156"/>
      <c r="L1" s="156"/>
    </row>
    <row r="2" spans="1:13" ht="51" customHeight="1" x14ac:dyDescent="0.35">
      <c r="A2" s="361" t="s">
        <v>403</v>
      </c>
      <c r="B2" s="361"/>
      <c r="C2" s="361"/>
      <c r="D2" s="361"/>
      <c r="E2" s="361"/>
      <c r="F2" s="361"/>
      <c r="G2" s="361"/>
      <c r="H2" s="361"/>
      <c r="I2" s="163"/>
      <c r="J2" s="163"/>
      <c r="K2" s="163"/>
      <c r="L2" s="163"/>
      <c r="M2" s="19"/>
    </row>
    <row r="3" spans="1:13" s="6" customFormat="1" ht="26.25" customHeight="1" x14ac:dyDescent="0.35">
      <c r="A3" s="164" t="str">
        <f>'05 VH, CQDT (PVH+HCC)'!A3:H3</f>
        <v>(Kèm theo báo cáo số      /BC-UBND ngày   6/2026 của UBND xã Lùng Phình)</v>
      </c>
      <c r="B3" s="164"/>
      <c r="C3" s="164"/>
      <c r="D3" s="164"/>
      <c r="E3" s="164"/>
      <c r="F3" s="164"/>
      <c r="G3" s="164"/>
      <c r="H3" s="164"/>
      <c r="I3" s="166"/>
      <c r="J3" s="166"/>
      <c r="K3" s="166"/>
      <c r="L3" s="166"/>
      <c r="M3" s="20"/>
    </row>
    <row r="4" spans="1:13" s="6" customFormat="1" ht="13.5" customHeight="1" x14ac:dyDescent="0.35">
      <c r="A4" s="168"/>
      <c r="B4" s="362"/>
      <c r="C4" s="170"/>
      <c r="D4" s="171"/>
      <c r="E4" s="172"/>
      <c r="F4" s="172"/>
      <c r="G4" s="172"/>
      <c r="H4" s="170"/>
      <c r="I4" s="167"/>
      <c r="J4" s="167"/>
      <c r="K4" s="167"/>
      <c r="L4" s="167"/>
    </row>
    <row r="5" spans="1:13" s="121" customFormat="1" ht="24" customHeight="1" x14ac:dyDescent="0.35">
      <c r="A5" s="174" t="s">
        <v>0</v>
      </c>
      <c r="B5" s="227" t="s">
        <v>1</v>
      </c>
      <c r="C5" s="176" t="s">
        <v>2</v>
      </c>
      <c r="D5" s="177" t="s">
        <v>160</v>
      </c>
      <c r="E5" s="177"/>
      <c r="F5" s="179" t="s">
        <v>399</v>
      </c>
      <c r="G5" s="177" t="s">
        <v>407</v>
      </c>
      <c r="H5" s="177" t="s">
        <v>408</v>
      </c>
      <c r="I5" s="178" t="s">
        <v>409</v>
      </c>
      <c r="J5" s="179" t="s">
        <v>410</v>
      </c>
      <c r="K5" s="179" t="s">
        <v>412</v>
      </c>
      <c r="L5" s="180" t="s">
        <v>3</v>
      </c>
    </row>
    <row r="6" spans="1:13" s="121" customFormat="1" ht="50.25" customHeight="1" x14ac:dyDescent="0.35">
      <c r="A6" s="174"/>
      <c r="B6" s="227"/>
      <c r="C6" s="176"/>
      <c r="D6" s="182" t="s">
        <v>185</v>
      </c>
      <c r="E6" s="183" t="s">
        <v>4</v>
      </c>
      <c r="F6" s="185"/>
      <c r="G6" s="177"/>
      <c r="H6" s="177"/>
      <c r="I6" s="184"/>
      <c r="J6" s="185"/>
      <c r="K6" s="185"/>
      <c r="L6" s="186"/>
    </row>
    <row r="7" spans="1:13" s="121" customFormat="1" ht="26.25" customHeight="1" x14ac:dyDescent="0.35">
      <c r="A7" s="187">
        <v>1</v>
      </c>
      <c r="B7" s="187">
        <v>2</v>
      </c>
      <c r="C7" s="187">
        <v>3</v>
      </c>
      <c r="D7" s="188">
        <v>4</v>
      </c>
      <c r="E7" s="187">
        <v>5</v>
      </c>
      <c r="F7" s="189">
        <v>6</v>
      </c>
      <c r="G7" s="310" t="s">
        <v>413</v>
      </c>
      <c r="H7" s="310" t="s">
        <v>414</v>
      </c>
      <c r="I7" s="311">
        <v>9</v>
      </c>
      <c r="J7" s="310" t="s">
        <v>415</v>
      </c>
      <c r="K7" s="310" t="s">
        <v>416</v>
      </c>
      <c r="L7" s="191"/>
    </row>
    <row r="8" spans="1:13" s="121" customFormat="1" ht="26.25" customHeight="1" x14ac:dyDescent="0.35">
      <c r="A8" s="236" t="s">
        <v>10</v>
      </c>
      <c r="B8" s="271" t="s">
        <v>341</v>
      </c>
      <c r="C8" s="238"/>
      <c r="D8" s="182"/>
      <c r="E8" s="183"/>
      <c r="F8" s="373"/>
      <c r="G8" s="183"/>
      <c r="H8" s="303"/>
      <c r="I8" s="196"/>
      <c r="J8" s="196"/>
      <c r="K8" s="196"/>
      <c r="L8" s="196"/>
    </row>
    <row r="9" spans="1:13" s="122" customFormat="1" ht="30.75" customHeight="1" x14ac:dyDescent="0.35">
      <c r="A9" s="366">
        <v>1</v>
      </c>
      <c r="B9" s="71" t="s">
        <v>172</v>
      </c>
      <c r="C9" s="213" t="s">
        <v>140</v>
      </c>
      <c r="D9" s="266">
        <v>4897</v>
      </c>
      <c r="E9" s="266">
        <v>4897</v>
      </c>
      <c r="F9" s="374">
        <v>8765</v>
      </c>
      <c r="G9" s="375">
        <f>F9/D9*100</f>
        <v>178.98713498060036</v>
      </c>
      <c r="H9" s="223">
        <f>F9/E9*100</f>
        <v>178.98713498060036</v>
      </c>
      <c r="I9" s="376">
        <v>8765</v>
      </c>
      <c r="J9" s="377">
        <f>I9/D9*100</f>
        <v>178.98713498060036</v>
      </c>
      <c r="K9" s="377">
        <f>I9/E9*100</f>
        <v>178.98713498060036</v>
      </c>
      <c r="L9" s="243"/>
    </row>
    <row r="10" spans="1:13" s="122" customFormat="1" ht="47.25" customHeight="1" x14ac:dyDescent="0.35">
      <c r="A10" s="366">
        <v>2</v>
      </c>
      <c r="B10" s="71" t="s">
        <v>173</v>
      </c>
      <c r="C10" s="213" t="s">
        <v>140</v>
      </c>
      <c r="D10" s="266">
        <v>4804</v>
      </c>
      <c r="E10" s="266">
        <v>4804</v>
      </c>
      <c r="F10" s="374">
        <v>8565</v>
      </c>
      <c r="G10" s="375">
        <f t="shared" ref="G10:G25" si="0">F10/D10*100</f>
        <v>178.28892589508743</v>
      </c>
      <c r="H10" s="223">
        <f t="shared" ref="H10:H25" si="1">F10/E10*100</f>
        <v>178.28892589508743</v>
      </c>
      <c r="I10" s="376">
        <v>8720</v>
      </c>
      <c r="J10" s="377">
        <f t="shared" ref="J10:J20" si="2">I10/D10*100</f>
        <v>181.51540383014157</v>
      </c>
      <c r="K10" s="377">
        <f t="shared" ref="K10:K25" si="3">I10/E10*100</f>
        <v>181.51540383014157</v>
      </c>
      <c r="L10" s="243"/>
    </row>
    <row r="11" spans="1:13" s="124" customFormat="1" ht="43.5" customHeight="1" x14ac:dyDescent="0.35">
      <c r="A11" s="366">
        <v>3</v>
      </c>
      <c r="B11" s="343" t="s">
        <v>252</v>
      </c>
      <c r="C11" s="344" t="s">
        <v>5</v>
      </c>
      <c r="D11" s="219">
        <v>1.7</v>
      </c>
      <c r="E11" s="219">
        <v>1.7</v>
      </c>
      <c r="F11" s="378">
        <v>0.2</v>
      </c>
      <c r="G11" s="375">
        <f t="shared" si="0"/>
        <v>11.764705882352942</v>
      </c>
      <c r="H11" s="223">
        <f t="shared" si="1"/>
        <v>11.764705882352942</v>
      </c>
      <c r="I11" s="368">
        <v>1.7</v>
      </c>
      <c r="J11" s="224">
        <f t="shared" si="2"/>
        <v>100</v>
      </c>
      <c r="K11" s="224">
        <f t="shared" si="3"/>
        <v>100</v>
      </c>
      <c r="L11" s="368"/>
    </row>
    <row r="12" spans="1:13" s="124" customFormat="1" ht="43.5" customHeight="1" x14ac:dyDescent="0.35">
      <c r="A12" s="301" t="s">
        <v>16</v>
      </c>
      <c r="B12" s="63" t="s">
        <v>342</v>
      </c>
      <c r="C12" s="344"/>
      <c r="D12" s="219"/>
      <c r="E12" s="219"/>
      <c r="F12" s="378"/>
      <c r="G12" s="266"/>
      <c r="H12" s="223"/>
      <c r="I12" s="368"/>
      <c r="J12" s="224"/>
      <c r="K12" s="224"/>
      <c r="L12" s="368"/>
    </row>
    <row r="13" spans="1:13" s="124" customFormat="1" ht="24.75" customHeight="1" x14ac:dyDescent="0.35">
      <c r="A13" s="366">
        <v>1</v>
      </c>
      <c r="B13" s="379" t="s">
        <v>253</v>
      </c>
      <c r="C13" s="223" t="s">
        <v>140</v>
      </c>
      <c r="D13" s="220">
        <v>180</v>
      </c>
      <c r="E13" s="220">
        <v>180</v>
      </c>
      <c r="F13" s="220">
        <f t="shared" ref="F13" si="4">+F17+F18+F19+F20</f>
        <v>62</v>
      </c>
      <c r="G13" s="266">
        <f t="shared" si="0"/>
        <v>34.444444444444443</v>
      </c>
      <c r="H13" s="223">
        <f t="shared" si="1"/>
        <v>34.444444444444443</v>
      </c>
      <c r="I13" s="368">
        <f>+I17+I18+I19+I20</f>
        <v>150</v>
      </c>
      <c r="J13" s="377">
        <f t="shared" si="2"/>
        <v>83.333333333333343</v>
      </c>
      <c r="K13" s="377">
        <f t="shared" si="3"/>
        <v>83.333333333333343</v>
      </c>
      <c r="L13" s="368"/>
    </row>
    <row r="14" spans="1:13" s="124" customFormat="1" ht="24.75" customHeight="1" x14ac:dyDescent="0.35">
      <c r="A14" s="380"/>
      <c r="B14" s="381" t="s">
        <v>254</v>
      </c>
      <c r="C14" s="380"/>
      <c r="D14" s="382"/>
      <c r="E14" s="382"/>
      <c r="F14" s="383"/>
      <c r="G14" s="266"/>
      <c r="H14" s="223"/>
      <c r="I14" s="368"/>
      <c r="J14" s="224"/>
      <c r="K14" s="224"/>
      <c r="L14" s="368"/>
    </row>
    <row r="15" spans="1:13" s="124" customFormat="1" ht="24.75" customHeight="1" x14ac:dyDescent="0.35">
      <c r="A15" s="380"/>
      <c r="B15" s="384" t="s">
        <v>255</v>
      </c>
      <c r="C15" s="380" t="s">
        <v>140</v>
      </c>
      <c r="D15" s="382">
        <v>70</v>
      </c>
      <c r="E15" s="382">
        <v>70</v>
      </c>
      <c r="F15" s="358">
        <v>26</v>
      </c>
      <c r="G15" s="375">
        <f t="shared" si="0"/>
        <v>37.142857142857146</v>
      </c>
      <c r="H15" s="223">
        <f t="shared" si="1"/>
        <v>37.142857142857146</v>
      </c>
      <c r="I15" s="382">
        <v>70</v>
      </c>
      <c r="J15" s="224">
        <f t="shared" si="2"/>
        <v>100</v>
      </c>
      <c r="K15" s="224">
        <f t="shared" si="3"/>
        <v>100</v>
      </c>
      <c r="L15" s="368"/>
    </row>
    <row r="16" spans="1:13" s="124" customFormat="1" ht="24.75" customHeight="1" x14ac:dyDescent="0.35">
      <c r="A16" s="380"/>
      <c r="B16" s="384" t="s">
        <v>256</v>
      </c>
      <c r="C16" s="380" t="s">
        <v>140</v>
      </c>
      <c r="D16" s="382">
        <v>70</v>
      </c>
      <c r="E16" s="382">
        <v>70</v>
      </c>
      <c r="F16" s="358">
        <v>52</v>
      </c>
      <c r="G16" s="375">
        <f t="shared" si="0"/>
        <v>74.285714285714292</v>
      </c>
      <c r="H16" s="223">
        <f t="shared" si="1"/>
        <v>74.285714285714292</v>
      </c>
      <c r="I16" s="382">
        <v>70</v>
      </c>
      <c r="J16" s="224">
        <f t="shared" si="2"/>
        <v>100</v>
      </c>
      <c r="K16" s="224">
        <f t="shared" si="3"/>
        <v>100</v>
      </c>
      <c r="L16" s="368"/>
    </row>
    <row r="17" spans="1:12" s="124" customFormat="1" ht="24.75" customHeight="1" x14ac:dyDescent="0.35">
      <c r="A17" s="344">
        <v>2</v>
      </c>
      <c r="B17" s="385" t="s">
        <v>257</v>
      </c>
      <c r="C17" s="344" t="s">
        <v>140</v>
      </c>
      <c r="D17" s="300">
        <v>82</v>
      </c>
      <c r="E17" s="300">
        <v>82</v>
      </c>
      <c r="F17" s="386">
        <v>35</v>
      </c>
      <c r="G17" s="375">
        <f t="shared" si="0"/>
        <v>42.68292682926829</v>
      </c>
      <c r="H17" s="223">
        <f t="shared" si="1"/>
        <v>42.68292682926829</v>
      </c>
      <c r="I17" s="368">
        <v>82</v>
      </c>
      <c r="J17" s="224">
        <f t="shared" si="2"/>
        <v>100</v>
      </c>
      <c r="K17" s="224">
        <f t="shared" si="3"/>
        <v>100</v>
      </c>
      <c r="L17" s="368"/>
    </row>
    <row r="18" spans="1:12" ht="36.75" customHeight="1" x14ac:dyDescent="0.35">
      <c r="A18" s="344">
        <v>3</v>
      </c>
      <c r="B18" s="385" t="s">
        <v>258</v>
      </c>
      <c r="C18" s="344" t="s">
        <v>140</v>
      </c>
      <c r="D18" s="300">
        <v>8</v>
      </c>
      <c r="E18" s="300">
        <v>8</v>
      </c>
      <c r="F18" s="386">
        <v>2</v>
      </c>
      <c r="G18" s="375">
        <f t="shared" si="0"/>
        <v>25</v>
      </c>
      <c r="H18" s="223">
        <f t="shared" si="1"/>
        <v>25</v>
      </c>
      <c r="I18" s="224">
        <v>8</v>
      </c>
      <c r="J18" s="224">
        <f t="shared" si="2"/>
        <v>100</v>
      </c>
      <c r="K18" s="224">
        <f t="shared" si="3"/>
        <v>100</v>
      </c>
      <c r="L18" s="224"/>
    </row>
    <row r="19" spans="1:12" ht="30.75" customHeight="1" x14ac:dyDescent="0.35">
      <c r="A19" s="344">
        <v>4</v>
      </c>
      <c r="B19" s="385" t="s">
        <v>259</v>
      </c>
      <c r="C19" s="344" t="s">
        <v>140</v>
      </c>
      <c r="D19" s="300">
        <v>40</v>
      </c>
      <c r="E19" s="300">
        <v>40</v>
      </c>
      <c r="F19" s="386">
        <v>25</v>
      </c>
      <c r="G19" s="375">
        <f t="shared" si="0"/>
        <v>62.5</v>
      </c>
      <c r="H19" s="223">
        <f t="shared" si="1"/>
        <v>62.5</v>
      </c>
      <c r="I19" s="224">
        <v>40</v>
      </c>
      <c r="J19" s="224">
        <f t="shared" si="2"/>
        <v>100</v>
      </c>
      <c r="K19" s="224">
        <f t="shared" si="3"/>
        <v>100</v>
      </c>
      <c r="L19" s="224"/>
    </row>
    <row r="20" spans="1:12" ht="36.75" customHeight="1" x14ac:dyDescent="0.35">
      <c r="A20" s="213">
        <v>5</v>
      </c>
      <c r="B20" s="343" t="s">
        <v>260</v>
      </c>
      <c r="C20" s="344" t="s">
        <v>140</v>
      </c>
      <c r="D20" s="300">
        <v>50</v>
      </c>
      <c r="E20" s="300">
        <v>50</v>
      </c>
      <c r="F20" s="386"/>
      <c r="G20" s="266">
        <f t="shared" si="0"/>
        <v>0</v>
      </c>
      <c r="H20" s="366">
        <f t="shared" si="1"/>
        <v>0</v>
      </c>
      <c r="I20" s="224">
        <v>20</v>
      </c>
      <c r="J20" s="224">
        <f t="shared" si="2"/>
        <v>40</v>
      </c>
      <c r="K20" s="224">
        <f t="shared" si="3"/>
        <v>40</v>
      </c>
      <c r="L20" s="224"/>
    </row>
    <row r="21" spans="1:12" ht="36.75" customHeight="1" x14ac:dyDescent="0.35">
      <c r="A21" s="64" t="s">
        <v>18</v>
      </c>
      <c r="B21" s="63" t="s">
        <v>343</v>
      </c>
      <c r="C21" s="344"/>
      <c r="D21" s="300"/>
      <c r="E21" s="300"/>
      <c r="F21" s="386"/>
      <c r="G21" s="266"/>
      <c r="H21" s="223"/>
      <c r="I21" s="224"/>
      <c r="J21" s="224"/>
      <c r="K21" s="224"/>
      <c r="L21" s="224"/>
    </row>
    <row r="22" spans="1:12" s="6" customFormat="1" ht="27.75" customHeight="1" x14ac:dyDescent="0.35">
      <c r="A22" s="213">
        <v>1</v>
      </c>
      <c r="B22" s="305" t="s">
        <v>141</v>
      </c>
      <c r="C22" s="223" t="s">
        <v>5</v>
      </c>
      <c r="D22" s="220">
        <v>68</v>
      </c>
      <c r="E22" s="220">
        <v>68</v>
      </c>
      <c r="F22" s="387">
        <v>67</v>
      </c>
      <c r="G22" s="375">
        <f>F22/D22*100</f>
        <v>98.529411764705884</v>
      </c>
      <c r="H22" s="223">
        <f>F22/E22*100</f>
        <v>98.529411764705884</v>
      </c>
      <c r="I22" s="368">
        <v>68</v>
      </c>
      <c r="J22" s="224">
        <f t="shared" ref="J22:J25" si="5">I22/D22*100</f>
        <v>100</v>
      </c>
      <c r="K22" s="224">
        <f t="shared" si="3"/>
        <v>100</v>
      </c>
      <c r="L22" s="368"/>
    </row>
    <row r="23" spans="1:12" s="6" customFormat="1" ht="41.25" customHeight="1" x14ac:dyDescent="0.35">
      <c r="A23" s="213"/>
      <c r="B23" s="338" t="s">
        <v>261</v>
      </c>
      <c r="C23" s="223" t="s">
        <v>5</v>
      </c>
      <c r="D23" s="388">
        <v>23</v>
      </c>
      <c r="E23" s="388">
        <v>23</v>
      </c>
      <c r="F23" s="389">
        <v>32</v>
      </c>
      <c r="G23" s="266">
        <f t="shared" si="0"/>
        <v>139.13043478260869</v>
      </c>
      <c r="H23" s="366">
        <f t="shared" si="1"/>
        <v>139.13043478260869</v>
      </c>
      <c r="I23" s="368">
        <v>33</v>
      </c>
      <c r="J23" s="390">
        <f t="shared" si="5"/>
        <v>143.47826086956522</v>
      </c>
      <c r="K23" s="390">
        <f t="shared" si="3"/>
        <v>143.47826086956522</v>
      </c>
      <c r="L23" s="368"/>
    </row>
    <row r="24" spans="1:12" s="6" customFormat="1" ht="40.5" customHeight="1" x14ac:dyDescent="0.35">
      <c r="A24" s="213">
        <v>2</v>
      </c>
      <c r="B24" s="71" t="s">
        <v>176</v>
      </c>
      <c r="C24" s="213" t="s">
        <v>140</v>
      </c>
      <c r="D24" s="388">
        <v>55</v>
      </c>
      <c r="E24" s="388">
        <v>55</v>
      </c>
      <c r="F24" s="389">
        <v>30</v>
      </c>
      <c r="G24" s="375">
        <f t="shared" si="0"/>
        <v>54.54545454545454</v>
      </c>
      <c r="H24" s="223">
        <f t="shared" si="1"/>
        <v>54.54545454545454</v>
      </c>
      <c r="I24" s="368">
        <v>55</v>
      </c>
      <c r="J24" s="224">
        <f t="shared" si="5"/>
        <v>100</v>
      </c>
      <c r="K24" s="224">
        <f t="shared" si="3"/>
        <v>100</v>
      </c>
      <c r="L24" s="368"/>
    </row>
    <row r="25" spans="1:12" s="6" customFormat="1" ht="37.5" customHeight="1" x14ac:dyDescent="0.35">
      <c r="A25" s="213">
        <v>3</v>
      </c>
      <c r="B25" s="343" t="s">
        <v>262</v>
      </c>
      <c r="C25" s="213" t="s">
        <v>140</v>
      </c>
      <c r="D25" s="388">
        <v>140</v>
      </c>
      <c r="E25" s="388">
        <v>140</v>
      </c>
      <c r="F25" s="389">
        <v>72</v>
      </c>
      <c r="G25" s="375">
        <f t="shared" si="0"/>
        <v>51.428571428571423</v>
      </c>
      <c r="H25" s="223">
        <f t="shared" si="1"/>
        <v>51.428571428571423</v>
      </c>
      <c r="I25" s="368">
        <v>140</v>
      </c>
      <c r="J25" s="224">
        <f t="shared" si="5"/>
        <v>100</v>
      </c>
      <c r="K25" s="224">
        <f t="shared" si="3"/>
        <v>100</v>
      </c>
      <c r="L25" s="368"/>
    </row>
    <row r="26" spans="1:12" x14ac:dyDescent="0.35">
      <c r="A26" s="155"/>
      <c r="B26" s="359"/>
      <c r="C26" s="157"/>
      <c r="D26" s="158"/>
      <c r="E26" s="225"/>
      <c r="F26" s="225"/>
      <c r="G26" s="391"/>
      <c r="H26" s="392"/>
      <c r="I26" s="224"/>
      <c r="J26" s="224"/>
      <c r="K26" s="224"/>
      <c r="L26" s="224"/>
    </row>
    <row r="27" spans="1:12" x14ac:dyDescent="0.35">
      <c r="A27" s="155"/>
      <c r="B27" s="359"/>
      <c r="C27" s="157"/>
      <c r="D27" s="158"/>
      <c r="E27" s="225"/>
      <c r="F27" s="225"/>
      <c r="G27" s="225"/>
      <c r="H27" s="226"/>
      <c r="I27" s="156"/>
      <c r="J27" s="156"/>
      <c r="K27" s="156"/>
      <c r="L27" s="156"/>
    </row>
  </sheetData>
  <mergeCells count="14">
    <mergeCell ref="J5:J6"/>
    <mergeCell ref="K5:K6"/>
    <mergeCell ref="L5:L6"/>
    <mergeCell ref="I5:I6"/>
    <mergeCell ref="E1:H1"/>
    <mergeCell ref="A2:H2"/>
    <mergeCell ref="A3:H3"/>
    <mergeCell ref="A5:A6"/>
    <mergeCell ref="B5:B6"/>
    <mergeCell ref="C5:C6"/>
    <mergeCell ref="D5:E5"/>
    <mergeCell ref="H5:H6"/>
    <mergeCell ref="F5:F6"/>
    <mergeCell ref="G5:G6"/>
  </mergeCells>
  <pageMargins left="0.62" right="0.27559055118110237" top="0.43307086614173229" bottom="0.43307086614173229" header="0.19685039370078741" footer="0"/>
  <pageSetup paperSize="9" firstPageNumber="3" fitToHeight="0"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tabSelected="1" view="pageBreakPreview" zoomScaleNormal="100" zoomScaleSheetLayoutView="100" workbookViewId="0">
      <pane ySplit="6" topLeftCell="A35" activePane="bottomLeft" state="frozen"/>
      <selection pane="bottomLeft" activeCell="K40" sqref="K40"/>
    </sheetView>
  </sheetViews>
  <sheetFormatPr defaultRowHeight="15.5" x14ac:dyDescent="0.35"/>
  <cols>
    <col min="1" max="1" width="6.26953125" style="26" customWidth="1"/>
    <col min="2" max="2" width="38.08984375" style="27" customWidth="1"/>
    <col min="3" max="3" width="9.81640625" style="16" customWidth="1"/>
    <col min="4" max="4" width="9.81640625" style="31" customWidth="1"/>
    <col min="5" max="7" width="9.81640625" style="2" customWidth="1"/>
    <col min="8" max="8" width="9.81640625" style="28" customWidth="1"/>
    <col min="9" max="11" width="9" style="14"/>
    <col min="12" max="12" width="6.54296875" style="14" customWidth="1"/>
    <col min="13" max="175" width="9" style="14"/>
    <col min="176" max="176" width="5.453125" style="14" customWidth="1"/>
    <col min="177" max="177" width="54.1796875" style="14" customWidth="1"/>
    <col min="178" max="178" width="9.7265625" style="14" customWidth="1"/>
    <col min="179" max="183" width="0" style="14" hidden="1" customWidth="1"/>
    <col min="184" max="186" width="12.7265625" style="14" customWidth="1"/>
    <col min="187" max="190" width="0" style="14" hidden="1" customWidth="1"/>
    <col min="191" max="192" width="13.7265625" style="14" customWidth="1"/>
    <col min="193" max="193" width="13.1796875" style="14" bestFit="1" customWidth="1"/>
    <col min="194" max="431" width="9" style="14"/>
    <col min="432" max="432" width="5.453125" style="14" customWidth="1"/>
    <col min="433" max="433" width="54.1796875" style="14" customWidth="1"/>
    <col min="434" max="434" width="9.7265625" style="14" customWidth="1"/>
    <col min="435" max="439" width="0" style="14" hidden="1" customWidth="1"/>
    <col min="440" max="442" width="12.7265625" style="14" customWidth="1"/>
    <col min="443" max="446" width="0" style="14" hidden="1" customWidth="1"/>
    <col min="447" max="448" width="13.7265625" style="14" customWidth="1"/>
    <col min="449" max="449" width="13.1796875" style="14" bestFit="1" customWidth="1"/>
    <col min="450" max="687" width="9" style="14"/>
    <col min="688" max="688" width="5.453125" style="14" customWidth="1"/>
    <col min="689" max="689" width="54.1796875" style="14" customWidth="1"/>
    <col min="690" max="690" width="9.7265625" style="14" customWidth="1"/>
    <col min="691" max="695" width="0" style="14" hidden="1" customWidth="1"/>
    <col min="696" max="698" width="12.7265625" style="14" customWidth="1"/>
    <col min="699" max="702" width="0" style="14" hidden="1" customWidth="1"/>
    <col min="703" max="704" width="13.7265625" style="14" customWidth="1"/>
    <col min="705" max="705" width="13.1796875" style="14" bestFit="1" customWidth="1"/>
    <col min="706" max="943" width="9" style="14"/>
    <col min="944" max="944" width="5.453125" style="14" customWidth="1"/>
    <col min="945" max="945" width="54.1796875" style="14" customWidth="1"/>
    <col min="946" max="946" width="9.7265625" style="14" customWidth="1"/>
    <col min="947" max="951" width="0" style="14" hidden="1" customWidth="1"/>
    <col min="952" max="954" width="12.7265625" style="14" customWidth="1"/>
    <col min="955" max="958" width="0" style="14" hidden="1" customWidth="1"/>
    <col min="959" max="960" width="13.7265625" style="14" customWidth="1"/>
    <col min="961" max="961" width="13.1796875" style="14" bestFit="1" customWidth="1"/>
    <col min="962" max="1199" width="9" style="14"/>
    <col min="1200" max="1200" width="5.453125" style="14" customWidth="1"/>
    <col min="1201" max="1201" width="54.1796875" style="14" customWidth="1"/>
    <col min="1202" max="1202" width="9.7265625" style="14" customWidth="1"/>
    <col min="1203" max="1207" width="0" style="14" hidden="1" customWidth="1"/>
    <col min="1208" max="1210" width="12.7265625" style="14" customWidth="1"/>
    <col min="1211" max="1214" width="0" style="14" hidden="1" customWidth="1"/>
    <col min="1215" max="1216" width="13.7265625" style="14" customWidth="1"/>
    <col min="1217" max="1217" width="13.1796875" style="14" bestFit="1" customWidth="1"/>
    <col min="1218" max="1455" width="9" style="14"/>
    <col min="1456" max="1456" width="5.453125" style="14" customWidth="1"/>
    <col min="1457" max="1457" width="54.1796875" style="14" customWidth="1"/>
    <col min="1458" max="1458" width="9.7265625" style="14" customWidth="1"/>
    <col min="1459" max="1463" width="0" style="14" hidden="1" customWidth="1"/>
    <col min="1464" max="1466" width="12.7265625" style="14" customWidth="1"/>
    <col min="1467" max="1470" width="0" style="14" hidden="1" customWidth="1"/>
    <col min="1471" max="1472" width="13.7265625" style="14" customWidth="1"/>
    <col min="1473" max="1473" width="13.1796875" style="14" bestFit="1" customWidth="1"/>
    <col min="1474" max="1711" width="9" style="14"/>
    <col min="1712" max="1712" width="5.453125" style="14" customWidth="1"/>
    <col min="1713" max="1713" width="54.1796875" style="14" customWidth="1"/>
    <col min="1714" max="1714" width="9.7265625" style="14" customWidth="1"/>
    <col min="1715" max="1719" width="0" style="14" hidden="1" customWidth="1"/>
    <col min="1720" max="1722" width="12.7265625" style="14" customWidth="1"/>
    <col min="1723" max="1726" width="0" style="14" hidden="1" customWidth="1"/>
    <col min="1727" max="1728" width="13.7265625" style="14" customWidth="1"/>
    <col min="1729" max="1729" width="13.1796875" style="14" bestFit="1" customWidth="1"/>
    <col min="1730" max="1967" width="9" style="14"/>
    <col min="1968" max="1968" width="5.453125" style="14" customWidth="1"/>
    <col min="1969" max="1969" width="54.1796875" style="14" customWidth="1"/>
    <col min="1970" max="1970" width="9.7265625" style="14" customWidth="1"/>
    <col min="1971" max="1975" width="0" style="14" hidden="1" customWidth="1"/>
    <col min="1976" max="1978" width="12.7265625" style="14" customWidth="1"/>
    <col min="1979" max="1982" width="0" style="14" hidden="1" customWidth="1"/>
    <col min="1983" max="1984" width="13.7265625" style="14" customWidth="1"/>
    <col min="1985" max="1985" width="13.1796875" style="14" bestFit="1" customWidth="1"/>
    <col min="1986" max="2223" width="9" style="14"/>
    <col min="2224" max="2224" width="5.453125" style="14" customWidth="1"/>
    <col min="2225" max="2225" width="54.1796875" style="14" customWidth="1"/>
    <col min="2226" max="2226" width="9.7265625" style="14" customWidth="1"/>
    <col min="2227" max="2231" width="0" style="14" hidden="1" customWidth="1"/>
    <col min="2232" max="2234" width="12.7265625" style="14" customWidth="1"/>
    <col min="2235" max="2238" width="0" style="14" hidden="1" customWidth="1"/>
    <col min="2239" max="2240" width="13.7265625" style="14" customWidth="1"/>
    <col min="2241" max="2241" width="13.1796875" style="14" bestFit="1" customWidth="1"/>
    <col min="2242" max="2479" width="9" style="14"/>
    <col min="2480" max="2480" width="5.453125" style="14" customWidth="1"/>
    <col min="2481" max="2481" width="54.1796875" style="14" customWidth="1"/>
    <col min="2482" max="2482" width="9.7265625" style="14" customWidth="1"/>
    <col min="2483" max="2487" width="0" style="14" hidden="1" customWidth="1"/>
    <col min="2488" max="2490" width="12.7265625" style="14" customWidth="1"/>
    <col min="2491" max="2494" width="0" style="14" hidden="1" customWidth="1"/>
    <col min="2495" max="2496" width="13.7265625" style="14" customWidth="1"/>
    <col min="2497" max="2497" width="13.1796875" style="14" bestFit="1" customWidth="1"/>
    <col min="2498" max="2735" width="9" style="14"/>
    <col min="2736" max="2736" width="5.453125" style="14" customWidth="1"/>
    <col min="2737" max="2737" width="54.1796875" style="14" customWidth="1"/>
    <col min="2738" max="2738" width="9.7265625" style="14" customWidth="1"/>
    <col min="2739" max="2743" width="0" style="14" hidden="1" customWidth="1"/>
    <col min="2744" max="2746" width="12.7265625" style="14" customWidth="1"/>
    <col min="2747" max="2750" width="0" style="14" hidden="1" customWidth="1"/>
    <col min="2751" max="2752" width="13.7265625" style="14" customWidth="1"/>
    <col min="2753" max="2753" width="13.1796875" style="14" bestFit="1" customWidth="1"/>
    <col min="2754" max="2991" width="9" style="14"/>
    <col min="2992" max="2992" width="5.453125" style="14" customWidth="1"/>
    <col min="2993" max="2993" width="54.1796875" style="14" customWidth="1"/>
    <col min="2994" max="2994" width="9.7265625" style="14" customWidth="1"/>
    <col min="2995" max="2999" width="0" style="14" hidden="1" customWidth="1"/>
    <col min="3000" max="3002" width="12.7265625" style="14" customWidth="1"/>
    <col min="3003" max="3006" width="0" style="14" hidden="1" customWidth="1"/>
    <col min="3007" max="3008" width="13.7265625" style="14" customWidth="1"/>
    <col min="3009" max="3009" width="13.1796875" style="14" bestFit="1" customWidth="1"/>
    <col min="3010" max="3247" width="9" style="14"/>
    <col min="3248" max="3248" width="5.453125" style="14" customWidth="1"/>
    <col min="3249" max="3249" width="54.1796875" style="14" customWidth="1"/>
    <col min="3250" max="3250" width="9.7265625" style="14" customWidth="1"/>
    <col min="3251" max="3255" width="0" style="14" hidden="1" customWidth="1"/>
    <col min="3256" max="3258" width="12.7265625" style="14" customWidth="1"/>
    <col min="3259" max="3262" width="0" style="14" hidden="1" customWidth="1"/>
    <col min="3263" max="3264" width="13.7265625" style="14" customWidth="1"/>
    <col min="3265" max="3265" width="13.1796875" style="14" bestFit="1" customWidth="1"/>
    <col min="3266" max="3503" width="9" style="14"/>
    <col min="3504" max="3504" width="5.453125" style="14" customWidth="1"/>
    <col min="3505" max="3505" width="54.1796875" style="14" customWidth="1"/>
    <col min="3506" max="3506" width="9.7265625" style="14" customWidth="1"/>
    <col min="3507" max="3511" width="0" style="14" hidden="1" customWidth="1"/>
    <col min="3512" max="3514" width="12.7265625" style="14" customWidth="1"/>
    <col min="3515" max="3518" width="0" style="14" hidden="1" customWidth="1"/>
    <col min="3519" max="3520" width="13.7265625" style="14" customWidth="1"/>
    <col min="3521" max="3521" width="13.1796875" style="14" bestFit="1" customWidth="1"/>
    <col min="3522" max="3759" width="9" style="14"/>
    <col min="3760" max="3760" width="5.453125" style="14" customWidth="1"/>
    <col min="3761" max="3761" width="54.1796875" style="14" customWidth="1"/>
    <col min="3762" max="3762" width="9.7265625" style="14" customWidth="1"/>
    <col min="3763" max="3767" width="0" style="14" hidden="1" customWidth="1"/>
    <col min="3768" max="3770" width="12.7265625" style="14" customWidth="1"/>
    <col min="3771" max="3774" width="0" style="14" hidden="1" customWidth="1"/>
    <col min="3775" max="3776" width="13.7265625" style="14" customWidth="1"/>
    <col min="3777" max="3777" width="13.1796875" style="14" bestFit="1" customWidth="1"/>
    <col min="3778" max="4015" width="9" style="14"/>
    <col min="4016" max="4016" width="5.453125" style="14" customWidth="1"/>
    <col min="4017" max="4017" width="54.1796875" style="14" customWidth="1"/>
    <col min="4018" max="4018" width="9.7265625" style="14" customWidth="1"/>
    <col min="4019" max="4023" width="0" style="14" hidden="1" customWidth="1"/>
    <col min="4024" max="4026" width="12.7265625" style="14" customWidth="1"/>
    <col min="4027" max="4030" width="0" style="14" hidden="1" customWidth="1"/>
    <col min="4031" max="4032" width="13.7265625" style="14" customWidth="1"/>
    <col min="4033" max="4033" width="13.1796875" style="14" bestFit="1" customWidth="1"/>
    <col min="4034" max="4271" width="9" style="14"/>
    <col min="4272" max="4272" width="5.453125" style="14" customWidth="1"/>
    <col min="4273" max="4273" width="54.1796875" style="14" customWidth="1"/>
    <col min="4274" max="4274" width="9.7265625" style="14" customWidth="1"/>
    <col min="4275" max="4279" width="0" style="14" hidden="1" customWidth="1"/>
    <col min="4280" max="4282" width="12.7265625" style="14" customWidth="1"/>
    <col min="4283" max="4286" width="0" style="14" hidden="1" customWidth="1"/>
    <col min="4287" max="4288" width="13.7265625" style="14" customWidth="1"/>
    <col min="4289" max="4289" width="13.1796875" style="14" bestFit="1" customWidth="1"/>
    <col min="4290" max="4527" width="9" style="14"/>
    <col min="4528" max="4528" width="5.453125" style="14" customWidth="1"/>
    <col min="4529" max="4529" width="54.1796875" style="14" customWidth="1"/>
    <col min="4530" max="4530" width="9.7265625" style="14" customWidth="1"/>
    <col min="4531" max="4535" width="0" style="14" hidden="1" customWidth="1"/>
    <col min="4536" max="4538" width="12.7265625" style="14" customWidth="1"/>
    <col min="4539" max="4542" width="0" style="14" hidden="1" customWidth="1"/>
    <col min="4543" max="4544" width="13.7265625" style="14" customWidth="1"/>
    <col min="4545" max="4545" width="13.1796875" style="14" bestFit="1" customWidth="1"/>
    <col min="4546" max="4783" width="9" style="14"/>
    <col min="4784" max="4784" width="5.453125" style="14" customWidth="1"/>
    <col min="4785" max="4785" width="54.1796875" style="14" customWidth="1"/>
    <col min="4786" max="4786" width="9.7265625" style="14" customWidth="1"/>
    <col min="4787" max="4791" width="0" style="14" hidden="1" customWidth="1"/>
    <col min="4792" max="4794" width="12.7265625" style="14" customWidth="1"/>
    <col min="4795" max="4798" width="0" style="14" hidden="1" customWidth="1"/>
    <col min="4799" max="4800" width="13.7265625" style="14" customWidth="1"/>
    <col min="4801" max="4801" width="13.1796875" style="14" bestFit="1" customWidth="1"/>
    <col min="4802" max="5039" width="9" style="14"/>
    <col min="5040" max="5040" width="5.453125" style="14" customWidth="1"/>
    <col min="5041" max="5041" width="54.1796875" style="14" customWidth="1"/>
    <col min="5042" max="5042" width="9.7265625" style="14" customWidth="1"/>
    <col min="5043" max="5047" width="0" style="14" hidden="1" customWidth="1"/>
    <col min="5048" max="5050" width="12.7265625" style="14" customWidth="1"/>
    <col min="5051" max="5054" width="0" style="14" hidden="1" customWidth="1"/>
    <col min="5055" max="5056" width="13.7265625" style="14" customWidth="1"/>
    <col min="5057" max="5057" width="13.1796875" style="14" bestFit="1" customWidth="1"/>
    <col min="5058" max="5295" width="9" style="14"/>
    <col min="5296" max="5296" width="5.453125" style="14" customWidth="1"/>
    <col min="5297" max="5297" width="54.1796875" style="14" customWidth="1"/>
    <col min="5298" max="5298" width="9.7265625" style="14" customWidth="1"/>
    <col min="5299" max="5303" width="0" style="14" hidden="1" customWidth="1"/>
    <col min="5304" max="5306" width="12.7265625" style="14" customWidth="1"/>
    <col min="5307" max="5310" width="0" style="14" hidden="1" customWidth="1"/>
    <col min="5311" max="5312" width="13.7265625" style="14" customWidth="1"/>
    <col min="5313" max="5313" width="13.1796875" style="14" bestFit="1" customWidth="1"/>
    <col min="5314" max="5551" width="9" style="14"/>
    <col min="5552" max="5552" width="5.453125" style="14" customWidth="1"/>
    <col min="5553" max="5553" width="54.1796875" style="14" customWidth="1"/>
    <col min="5554" max="5554" width="9.7265625" style="14" customWidth="1"/>
    <col min="5555" max="5559" width="0" style="14" hidden="1" customWidth="1"/>
    <col min="5560" max="5562" width="12.7265625" style="14" customWidth="1"/>
    <col min="5563" max="5566" width="0" style="14" hidden="1" customWidth="1"/>
    <col min="5567" max="5568" width="13.7265625" style="14" customWidth="1"/>
    <col min="5569" max="5569" width="13.1796875" style="14" bestFit="1" customWidth="1"/>
    <col min="5570" max="5807" width="9" style="14"/>
    <col min="5808" max="5808" width="5.453125" style="14" customWidth="1"/>
    <col min="5809" max="5809" width="54.1796875" style="14" customWidth="1"/>
    <col min="5810" max="5810" width="9.7265625" style="14" customWidth="1"/>
    <col min="5811" max="5815" width="0" style="14" hidden="1" customWidth="1"/>
    <col min="5816" max="5818" width="12.7265625" style="14" customWidth="1"/>
    <col min="5819" max="5822" width="0" style="14" hidden="1" customWidth="1"/>
    <col min="5823" max="5824" width="13.7265625" style="14" customWidth="1"/>
    <col min="5825" max="5825" width="13.1796875" style="14" bestFit="1" customWidth="1"/>
    <col min="5826" max="6063" width="9" style="14"/>
    <col min="6064" max="6064" width="5.453125" style="14" customWidth="1"/>
    <col min="6065" max="6065" width="54.1796875" style="14" customWidth="1"/>
    <col min="6066" max="6066" width="9.7265625" style="14" customWidth="1"/>
    <col min="6067" max="6071" width="0" style="14" hidden="1" customWidth="1"/>
    <col min="6072" max="6074" width="12.7265625" style="14" customWidth="1"/>
    <col min="6075" max="6078" width="0" style="14" hidden="1" customWidth="1"/>
    <col min="6079" max="6080" width="13.7265625" style="14" customWidth="1"/>
    <col min="6081" max="6081" width="13.1796875" style="14" bestFit="1" customWidth="1"/>
    <col min="6082" max="6319" width="9" style="14"/>
    <col min="6320" max="6320" width="5.453125" style="14" customWidth="1"/>
    <col min="6321" max="6321" width="54.1796875" style="14" customWidth="1"/>
    <col min="6322" max="6322" width="9.7265625" style="14" customWidth="1"/>
    <col min="6323" max="6327" width="0" style="14" hidden="1" customWidth="1"/>
    <col min="6328" max="6330" width="12.7265625" style="14" customWidth="1"/>
    <col min="6331" max="6334" width="0" style="14" hidden="1" customWidth="1"/>
    <col min="6335" max="6336" width="13.7265625" style="14" customWidth="1"/>
    <col min="6337" max="6337" width="13.1796875" style="14" bestFit="1" customWidth="1"/>
    <col min="6338" max="6575" width="9" style="14"/>
    <col min="6576" max="6576" width="5.453125" style="14" customWidth="1"/>
    <col min="6577" max="6577" width="54.1796875" style="14" customWidth="1"/>
    <col min="6578" max="6578" width="9.7265625" style="14" customWidth="1"/>
    <col min="6579" max="6583" width="0" style="14" hidden="1" customWidth="1"/>
    <col min="6584" max="6586" width="12.7265625" style="14" customWidth="1"/>
    <col min="6587" max="6590" width="0" style="14" hidden="1" customWidth="1"/>
    <col min="6591" max="6592" width="13.7265625" style="14" customWidth="1"/>
    <col min="6593" max="6593" width="13.1796875" style="14" bestFit="1" customWidth="1"/>
    <col min="6594" max="6831" width="9" style="14"/>
    <col min="6832" max="6832" width="5.453125" style="14" customWidth="1"/>
    <col min="6833" max="6833" width="54.1796875" style="14" customWidth="1"/>
    <col min="6834" max="6834" width="9.7265625" style="14" customWidth="1"/>
    <col min="6835" max="6839" width="0" style="14" hidden="1" customWidth="1"/>
    <col min="6840" max="6842" width="12.7265625" style="14" customWidth="1"/>
    <col min="6843" max="6846" width="0" style="14" hidden="1" customWidth="1"/>
    <col min="6847" max="6848" width="13.7265625" style="14" customWidth="1"/>
    <col min="6849" max="6849" width="13.1796875" style="14" bestFit="1" customWidth="1"/>
    <col min="6850" max="7087" width="9" style="14"/>
    <col min="7088" max="7088" width="5.453125" style="14" customWidth="1"/>
    <col min="7089" max="7089" width="54.1796875" style="14" customWidth="1"/>
    <col min="7090" max="7090" width="9.7265625" style="14" customWidth="1"/>
    <col min="7091" max="7095" width="0" style="14" hidden="1" customWidth="1"/>
    <col min="7096" max="7098" width="12.7265625" style="14" customWidth="1"/>
    <col min="7099" max="7102" width="0" style="14" hidden="1" customWidth="1"/>
    <col min="7103" max="7104" width="13.7265625" style="14" customWidth="1"/>
    <col min="7105" max="7105" width="13.1796875" style="14" bestFit="1" customWidth="1"/>
    <col min="7106" max="7343" width="9" style="14"/>
    <col min="7344" max="7344" width="5.453125" style="14" customWidth="1"/>
    <col min="7345" max="7345" width="54.1796875" style="14" customWidth="1"/>
    <col min="7346" max="7346" width="9.7265625" style="14" customWidth="1"/>
    <col min="7347" max="7351" width="0" style="14" hidden="1" customWidth="1"/>
    <col min="7352" max="7354" width="12.7265625" style="14" customWidth="1"/>
    <col min="7355" max="7358" width="0" style="14" hidden="1" customWidth="1"/>
    <col min="7359" max="7360" width="13.7265625" style="14" customWidth="1"/>
    <col min="7361" max="7361" width="13.1796875" style="14" bestFit="1" customWidth="1"/>
    <col min="7362" max="7599" width="9" style="14"/>
    <col min="7600" max="7600" width="5.453125" style="14" customWidth="1"/>
    <col min="7601" max="7601" width="54.1796875" style="14" customWidth="1"/>
    <col min="7602" max="7602" width="9.7265625" style="14" customWidth="1"/>
    <col min="7603" max="7607" width="0" style="14" hidden="1" customWidth="1"/>
    <col min="7608" max="7610" width="12.7265625" style="14" customWidth="1"/>
    <col min="7611" max="7614" width="0" style="14" hidden="1" customWidth="1"/>
    <col min="7615" max="7616" width="13.7265625" style="14" customWidth="1"/>
    <col min="7617" max="7617" width="13.1796875" style="14" bestFit="1" customWidth="1"/>
    <col min="7618" max="7855" width="9" style="14"/>
    <col min="7856" max="7856" width="5.453125" style="14" customWidth="1"/>
    <col min="7857" max="7857" width="54.1796875" style="14" customWidth="1"/>
    <col min="7858" max="7858" width="9.7265625" style="14" customWidth="1"/>
    <col min="7859" max="7863" width="0" style="14" hidden="1" customWidth="1"/>
    <col min="7864" max="7866" width="12.7265625" style="14" customWidth="1"/>
    <col min="7867" max="7870" width="0" style="14" hidden="1" customWidth="1"/>
    <col min="7871" max="7872" width="13.7265625" style="14" customWidth="1"/>
    <col min="7873" max="7873" width="13.1796875" style="14" bestFit="1" customWidth="1"/>
    <col min="7874" max="8111" width="9" style="14"/>
    <col min="8112" max="8112" width="5.453125" style="14" customWidth="1"/>
    <col min="8113" max="8113" width="54.1796875" style="14" customWidth="1"/>
    <col min="8114" max="8114" width="9.7265625" style="14" customWidth="1"/>
    <col min="8115" max="8119" width="0" style="14" hidden="1" customWidth="1"/>
    <col min="8120" max="8122" width="12.7265625" style="14" customWidth="1"/>
    <col min="8123" max="8126" width="0" style="14" hidden="1" customWidth="1"/>
    <col min="8127" max="8128" width="13.7265625" style="14" customWidth="1"/>
    <col min="8129" max="8129" width="13.1796875" style="14" bestFit="1" customWidth="1"/>
    <col min="8130" max="8367" width="9" style="14"/>
    <col min="8368" max="8368" width="5.453125" style="14" customWidth="1"/>
    <col min="8369" max="8369" width="54.1796875" style="14" customWidth="1"/>
    <col min="8370" max="8370" width="9.7265625" style="14" customWidth="1"/>
    <col min="8371" max="8375" width="0" style="14" hidden="1" customWidth="1"/>
    <col min="8376" max="8378" width="12.7265625" style="14" customWidth="1"/>
    <col min="8379" max="8382" width="0" style="14" hidden="1" customWidth="1"/>
    <col min="8383" max="8384" width="13.7265625" style="14" customWidth="1"/>
    <col min="8385" max="8385" width="13.1796875" style="14" bestFit="1" customWidth="1"/>
    <col min="8386" max="8623" width="9" style="14"/>
    <col min="8624" max="8624" width="5.453125" style="14" customWidth="1"/>
    <col min="8625" max="8625" width="54.1796875" style="14" customWidth="1"/>
    <col min="8626" max="8626" width="9.7265625" style="14" customWidth="1"/>
    <col min="8627" max="8631" width="0" style="14" hidden="1" customWidth="1"/>
    <col min="8632" max="8634" width="12.7265625" style="14" customWidth="1"/>
    <col min="8635" max="8638" width="0" style="14" hidden="1" customWidth="1"/>
    <col min="8639" max="8640" width="13.7265625" style="14" customWidth="1"/>
    <col min="8641" max="8641" width="13.1796875" style="14" bestFit="1" customWidth="1"/>
    <col min="8642" max="8879" width="9" style="14"/>
    <col min="8880" max="8880" width="5.453125" style="14" customWidth="1"/>
    <col min="8881" max="8881" width="54.1796875" style="14" customWidth="1"/>
    <col min="8882" max="8882" width="9.7265625" style="14" customWidth="1"/>
    <col min="8883" max="8887" width="0" style="14" hidden="1" customWidth="1"/>
    <col min="8888" max="8890" width="12.7265625" style="14" customWidth="1"/>
    <col min="8891" max="8894" width="0" style="14" hidden="1" customWidth="1"/>
    <col min="8895" max="8896" width="13.7265625" style="14" customWidth="1"/>
    <col min="8897" max="8897" width="13.1796875" style="14" bestFit="1" customWidth="1"/>
    <col min="8898" max="9135" width="9" style="14"/>
    <col min="9136" max="9136" width="5.453125" style="14" customWidth="1"/>
    <col min="9137" max="9137" width="54.1796875" style="14" customWidth="1"/>
    <col min="9138" max="9138" width="9.7265625" style="14" customWidth="1"/>
    <col min="9139" max="9143" width="0" style="14" hidden="1" customWidth="1"/>
    <col min="9144" max="9146" width="12.7265625" style="14" customWidth="1"/>
    <col min="9147" max="9150" width="0" style="14" hidden="1" customWidth="1"/>
    <col min="9151" max="9152" width="13.7265625" style="14" customWidth="1"/>
    <col min="9153" max="9153" width="13.1796875" style="14" bestFit="1" customWidth="1"/>
    <col min="9154" max="9391" width="9" style="14"/>
    <col min="9392" max="9392" width="5.453125" style="14" customWidth="1"/>
    <col min="9393" max="9393" width="54.1796875" style="14" customWidth="1"/>
    <col min="9394" max="9394" width="9.7265625" style="14" customWidth="1"/>
    <col min="9395" max="9399" width="0" style="14" hidden="1" customWidth="1"/>
    <col min="9400" max="9402" width="12.7265625" style="14" customWidth="1"/>
    <col min="9403" max="9406" width="0" style="14" hidden="1" customWidth="1"/>
    <col min="9407" max="9408" width="13.7265625" style="14" customWidth="1"/>
    <col min="9409" max="9409" width="13.1796875" style="14" bestFit="1" customWidth="1"/>
    <col min="9410" max="9647" width="9" style="14"/>
    <col min="9648" max="9648" width="5.453125" style="14" customWidth="1"/>
    <col min="9649" max="9649" width="54.1796875" style="14" customWidth="1"/>
    <col min="9650" max="9650" width="9.7265625" style="14" customWidth="1"/>
    <col min="9651" max="9655" width="0" style="14" hidden="1" customWidth="1"/>
    <col min="9656" max="9658" width="12.7265625" style="14" customWidth="1"/>
    <col min="9659" max="9662" width="0" style="14" hidden="1" customWidth="1"/>
    <col min="9663" max="9664" width="13.7265625" style="14" customWidth="1"/>
    <col min="9665" max="9665" width="13.1796875" style="14" bestFit="1" customWidth="1"/>
    <col min="9666" max="9903" width="9" style="14"/>
    <col min="9904" max="9904" width="5.453125" style="14" customWidth="1"/>
    <col min="9905" max="9905" width="54.1796875" style="14" customWidth="1"/>
    <col min="9906" max="9906" width="9.7265625" style="14" customWidth="1"/>
    <col min="9907" max="9911" width="0" style="14" hidden="1" customWidth="1"/>
    <col min="9912" max="9914" width="12.7265625" style="14" customWidth="1"/>
    <col min="9915" max="9918" width="0" style="14" hidden="1" customWidth="1"/>
    <col min="9919" max="9920" width="13.7265625" style="14" customWidth="1"/>
    <col min="9921" max="9921" width="13.1796875" style="14" bestFit="1" customWidth="1"/>
    <col min="9922" max="10159" width="9" style="14"/>
    <col min="10160" max="10160" width="5.453125" style="14" customWidth="1"/>
    <col min="10161" max="10161" width="54.1796875" style="14" customWidth="1"/>
    <col min="10162" max="10162" width="9.7265625" style="14" customWidth="1"/>
    <col min="10163" max="10167" width="0" style="14" hidden="1" customWidth="1"/>
    <col min="10168" max="10170" width="12.7265625" style="14" customWidth="1"/>
    <col min="10171" max="10174" width="0" style="14" hidden="1" customWidth="1"/>
    <col min="10175" max="10176" width="13.7265625" style="14" customWidth="1"/>
    <col min="10177" max="10177" width="13.1796875" style="14" bestFit="1" customWidth="1"/>
    <col min="10178" max="10415" width="9" style="14"/>
    <col min="10416" max="10416" width="5.453125" style="14" customWidth="1"/>
    <col min="10417" max="10417" width="54.1796875" style="14" customWidth="1"/>
    <col min="10418" max="10418" width="9.7265625" style="14" customWidth="1"/>
    <col min="10419" max="10423" width="0" style="14" hidden="1" customWidth="1"/>
    <col min="10424" max="10426" width="12.7265625" style="14" customWidth="1"/>
    <col min="10427" max="10430" width="0" style="14" hidden="1" customWidth="1"/>
    <col min="10431" max="10432" width="13.7265625" style="14" customWidth="1"/>
    <col min="10433" max="10433" width="13.1796875" style="14" bestFit="1" customWidth="1"/>
    <col min="10434" max="10671" width="9" style="14"/>
    <col min="10672" max="10672" width="5.453125" style="14" customWidth="1"/>
    <col min="10673" max="10673" width="54.1796875" style="14" customWidth="1"/>
    <col min="10674" max="10674" width="9.7265625" style="14" customWidth="1"/>
    <col min="10675" max="10679" width="0" style="14" hidden="1" customWidth="1"/>
    <col min="10680" max="10682" width="12.7265625" style="14" customWidth="1"/>
    <col min="10683" max="10686" width="0" style="14" hidden="1" customWidth="1"/>
    <col min="10687" max="10688" width="13.7265625" style="14" customWidth="1"/>
    <col min="10689" max="10689" width="13.1796875" style="14" bestFit="1" customWidth="1"/>
    <col min="10690" max="10927" width="9" style="14"/>
    <col min="10928" max="10928" width="5.453125" style="14" customWidth="1"/>
    <col min="10929" max="10929" width="54.1796875" style="14" customWidth="1"/>
    <col min="10930" max="10930" width="9.7265625" style="14" customWidth="1"/>
    <col min="10931" max="10935" width="0" style="14" hidden="1" customWidth="1"/>
    <col min="10936" max="10938" width="12.7265625" style="14" customWidth="1"/>
    <col min="10939" max="10942" width="0" style="14" hidden="1" customWidth="1"/>
    <col min="10943" max="10944" width="13.7265625" style="14" customWidth="1"/>
    <col min="10945" max="10945" width="13.1796875" style="14" bestFit="1" customWidth="1"/>
    <col min="10946" max="11183" width="9" style="14"/>
    <col min="11184" max="11184" width="5.453125" style="14" customWidth="1"/>
    <col min="11185" max="11185" width="54.1796875" style="14" customWidth="1"/>
    <col min="11186" max="11186" width="9.7265625" style="14" customWidth="1"/>
    <col min="11187" max="11191" width="0" style="14" hidden="1" customWidth="1"/>
    <col min="11192" max="11194" width="12.7265625" style="14" customWidth="1"/>
    <col min="11195" max="11198" width="0" style="14" hidden="1" customWidth="1"/>
    <col min="11199" max="11200" width="13.7265625" style="14" customWidth="1"/>
    <col min="11201" max="11201" width="13.1796875" style="14" bestFit="1" customWidth="1"/>
    <col min="11202" max="11439" width="9" style="14"/>
    <col min="11440" max="11440" width="5.453125" style="14" customWidth="1"/>
    <col min="11441" max="11441" width="54.1796875" style="14" customWidth="1"/>
    <col min="11442" max="11442" width="9.7265625" style="14" customWidth="1"/>
    <col min="11443" max="11447" width="0" style="14" hidden="1" customWidth="1"/>
    <col min="11448" max="11450" width="12.7265625" style="14" customWidth="1"/>
    <col min="11451" max="11454" width="0" style="14" hidden="1" customWidth="1"/>
    <col min="11455" max="11456" width="13.7265625" style="14" customWidth="1"/>
    <col min="11457" max="11457" width="13.1796875" style="14" bestFit="1" customWidth="1"/>
    <col min="11458" max="11695" width="9" style="14"/>
    <col min="11696" max="11696" width="5.453125" style="14" customWidth="1"/>
    <col min="11697" max="11697" width="54.1796875" style="14" customWidth="1"/>
    <col min="11698" max="11698" width="9.7265625" style="14" customWidth="1"/>
    <col min="11699" max="11703" width="0" style="14" hidden="1" customWidth="1"/>
    <col min="11704" max="11706" width="12.7265625" style="14" customWidth="1"/>
    <col min="11707" max="11710" width="0" style="14" hidden="1" customWidth="1"/>
    <col min="11711" max="11712" width="13.7265625" style="14" customWidth="1"/>
    <col min="11713" max="11713" width="13.1796875" style="14" bestFit="1" customWidth="1"/>
    <col min="11714" max="11951" width="9" style="14"/>
    <col min="11952" max="11952" width="5.453125" style="14" customWidth="1"/>
    <col min="11953" max="11953" width="54.1796875" style="14" customWidth="1"/>
    <col min="11954" max="11954" width="9.7265625" style="14" customWidth="1"/>
    <col min="11955" max="11959" width="0" style="14" hidden="1" customWidth="1"/>
    <col min="11960" max="11962" width="12.7265625" style="14" customWidth="1"/>
    <col min="11963" max="11966" width="0" style="14" hidden="1" customWidth="1"/>
    <col min="11967" max="11968" width="13.7265625" style="14" customWidth="1"/>
    <col min="11969" max="11969" width="13.1796875" style="14" bestFit="1" customWidth="1"/>
    <col min="11970" max="12207" width="9" style="14"/>
    <col min="12208" max="12208" width="5.453125" style="14" customWidth="1"/>
    <col min="12209" max="12209" width="54.1796875" style="14" customWidth="1"/>
    <col min="12210" max="12210" width="9.7265625" style="14" customWidth="1"/>
    <col min="12211" max="12215" width="0" style="14" hidden="1" customWidth="1"/>
    <col min="12216" max="12218" width="12.7265625" style="14" customWidth="1"/>
    <col min="12219" max="12222" width="0" style="14" hidden="1" customWidth="1"/>
    <col min="12223" max="12224" width="13.7265625" style="14" customWidth="1"/>
    <col min="12225" max="12225" width="13.1796875" style="14" bestFit="1" customWidth="1"/>
    <col min="12226" max="12463" width="9" style="14"/>
    <col min="12464" max="12464" width="5.453125" style="14" customWidth="1"/>
    <col min="12465" max="12465" width="54.1796875" style="14" customWidth="1"/>
    <col min="12466" max="12466" width="9.7265625" style="14" customWidth="1"/>
    <col min="12467" max="12471" width="0" style="14" hidden="1" customWidth="1"/>
    <col min="12472" max="12474" width="12.7265625" style="14" customWidth="1"/>
    <col min="12475" max="12478" width="0" style="14" hidden="1" customWidth="1"/>
    <col min="12479" max="12480" width="13.7265625" style="14" customWidth="1"/>
    <col min="12481" max="12481" width="13.1796875" style="14" bestFit="1" customWidth="1"/>
    <col min="12482" max="12719" width="9" style="14"/>
    <col min="12720" max="12720" width="5.453125" style="14" customWidth="1"/>
    <col min="12721" max="12721" width="54.1796875" style="14" customWidth="1"/>
    <col min="12722" max="12722" width="9.7265625" style="14" customWidth="1"/>
    <col min="12723" max="12727" width="0" style="14" hidden="1" customWidth="1"/>
    <col min="12728" max="12730" width="12.7265625" style="14" customWidth="1"/>
    <col min="12731" max="12734" width="0" style="14" hidden="1" customWidth="1"/>
    <col min="12735" max="12736" width="13.7265625" style="14" customWidth="1"/>
    <col min="12737" max="12737" width="13.1796875" style="14" bestFit="1" customWidth="1"/>
    <col min="12738" max="12975" width="9" style="14"/>
    <col min="12976" max="12976" width="5.453125" style="14" customWidth="1"/>
    <col min="12977" max="12977" width="54.1796875" style="14" customWidth="1"/>
    <col min="12978" max="12978" width="9.7265625" style="14" customWidth="1"/>
    <col min="12979" max="12983" width="0" style="14" hidden="1" customWidth="1"/>
    <col min="12984" max="12986" width="12.7265625" style="14" customWidth="1"/>
    <col min="12987" max="12990" width="0" style="14" hidden="1" customWidth="1"/>
    <col min="12991" max="12992" width="13.7265625" style="14" customWidth="1"/>
    <col min="12993" max="12993" width="13.1796875" style="14" bestFit="1" customWidth="1"/>
    <col min="12994" max="13231" width="9" style="14"/>
    <col min="13232" max="13232" width="5.453125" style="14" customWidth="1"/>
    <col min="13233" max="13233" width="54.1796875" style="14" customWidth="1"/>
    <col min="13234" max="13234" width="9.7265625" style="14" customWidth="1"/>
    <col min="13235" max="13239" width="0" style="14" hidden="1" customWidth="1"/>
    <col min="13240" max="13242" width="12.7265625" style="14" customWidth="1"/>
    <col min="13243" max="13246" width="0" style="14" hidden="1" customWidth="1"/>
    <col min="13247" max="13248" width="13.7265625" style="14" customWidth="1"/>
    <col min="13249" max="13249" width="13.1796875" style="14" bestFit="1" customWidth="1"/>
    <col min="13250" max="13487" width="9" style="14"/>
    <col min="13488" max="13488" width="5.453125" style="14" customWidth="1"/>
    <col min="13489" max="13489" width="54.1796875" style="14" customWidth="1"/>
    <col min="13490" max="13490" width="9.7265625" style="14" customWidth="1"/>
    <col min="13491" max="13495" width="0" style="14" hidden="1" customWidth="1"/>
    <col min="13496" max="13498" width="12.7265625" style="14" customWidth="1"/>
    <col min="13499" max="13502" width="0" style="14" hidden="1" customWidth="1"/>
    <col min="13503" max="13504" width="13.7265625" style="14" customWidth="1"/>
    <col min="13505" max="13505" width="13.1796875" style="14" bestFit="1" customWidth="1"/>
    <col min="13506" max="13743" width="9" style="14"/>
    <col min="13744" max="13744" width="5.453125" style="14" customWidth="1"/>
    <col min="13745" max="13745" width="54.1796875" style="14" customWidth="1"/>
    <col min="13746" max="13746" width="9.7265625" style="14" customWidth="1"/>
    <col min="13747" max="13751" width="0" style="14" hidden="1" customWidth="1"/>
    <col min="13752" max="13754" width="12.7265625" style="14" customWidth="1"/>
    <col min="13755" max="13758" width="0" style="14" hidden="1" customWidth="1"/>
    <col min="13759" max="13760" width="13.7265625" style="14" customWidth="1"/>
    <col min="13761" max="13761" width="13.1796875" style="14" bestFit="1" customWidth="1"/>
    <col min="13762" max="13999" width="9" style="14"/>
    <col min="14000" max="14000" width="5.453125" style="14" customWidth="1"/>
    <col min="14001" max="14001" width="54.1796875" style="14" customWidth="1"/>
    <col min="14002" max="14002" width="9.7265625" style="14" customWidth="1"/>
    <col min="14003" max="14007" width="0" style="14" hidden="1" customWidth="1"/>
    <col min="14008" max="14010" width="12.7265625" style="14" customWidth="1"/>
    <col min="14011" max="14014" width="0" style="14" hidden="1" customWidth="1"/>
    <col min="14015" max="14016" width="13.7265625" style="14" customWidth="1"/>
    <col min="14017" max="14017" width="13.1796875" style="14" bestFit="1" customWidth="1"/>
    <col min="14018" max="14255" width="9" style="14"/>
    <col min="14256" max="14256" width="5.453125" style="14" customWidth="1"/>
    <col min="14257" max="14257" width="54.1796875" style="14" customWidth="1"/>
    <col min="14258" max="14258" width="9.7265625" style="14" customWidth="1"/>
    <col min="14259" max="14263" width="0" style="14" hidden="1" customWidth="1"/>
    <col min="14264" max="14266" width="12.7265625" style="14" customWidth="1"/>
    <col min="14267" max="14270" width="0" style="14" hidden="1" customWidth="1"/>
    <col min="14271" max="14272" width="13.7265625" style="14" customWidth="1"/>
    <col min="14273" max="14273" width="13.1796875" style="14" bestFit="1" customWidth="1"/>
    <col min="14274" max="14511" width="9" style="14"/>
    <col min="14512" max="14512" width="5.453125" style="14" customWidth="1"/>
    <col min="14513" max="14513" width="54.1796875" style="14" customWidth="1"/>
    <col min="14514" max="14514" width="9.7265625" style="14" customWidth="1"/>
    <col min="14515" max="14519" width="0" style="14" hidden="1" customWidth="1"/>
    <col min="14520" max="14522" width="12.7265625" style="14" customWidth="1"/>
    <col min="14523" max="14526" width="0" style="14" hidden="1" customWidth="1"/>
    <col min="14527" max="14528" width="13.7265625" style="14" customWidth="1"/>
    <col min="14529" max="14529" width="13.1796875" style="14" bestFit="1" customWidth="1"/>
    <col min="14530" max="14767" width="9" style="14"/>
    <col min="14768" max="14768" width="5.453125" style="14" customWidth="1"/>
    <col min="14769" max="14769" width="54.1796875" style="14" customWidth="1"/>
    <col min="14770" max="14770" width="9.7265625" style="14" customWidth="1"/>
    <col min="14771" max="14775" width="0" style="14" hidden="1" customWidth="1"/>
    <col min="14776" max="14778" width="12.7265625" style="14" customWidth="1"/>
    <col min="14779" max="14782" width="0" style="14" hidden="1" customWidth="1"/>
    <col min="14783" max="14784" width="13.7265625" style="14" customWidth="1"/>
    <col min="14785" max="14785" width="13.1796875" style="14" bestFit="1" customWidth="1"/>
    <col min="14786" max="15023" width="9" style="14"/>
    <col min="15024" max="15024" width="5.453125" style="14" customWidth="1"/>
    <col min="15025" max="15025" width="54.1796875" style="14" customWidth="1"/>
    <col min="15026" max="15026" width="9.7265625" style="14" customWidth="1"/>
    <col min="15027" max="15031" width="0" style="14" hidden="1" customWidth="1"/>
    <col min="15032" max="15034" width="12.7265625" style="14" customWidth="1"/>
    <col min="15035" max="15038" width="0" style="14" hidden="1" customWidth="1"/>
    <col min="15039" max="15040" width="13.7265625" style="14" customWidth="1"/>
    <col min="15041" max="15041" width="13.1796875" style="14" bestFit="1" customWidth="1"/>
    <col min="15042" max="15279" width="9" style="14"/>
    <col min="15280" max="15280" width="5.453125" style="14" customWidth="1"/>
    <col min="15281" max="15281" width="54.1796875" style="14" customWidth="1"/>
    <col min="15282" max="15282" width="9.7265625" style="14" customWidth="1"/>
    <col min="15283" max="15287" width="0" style="14" hidden="1" customWidth="1"/>
    <col min="15288" max="15290" width="12.7265625" style="14" customWidth="1"/>
    <col min="15291" max="15294" width="0" style="14" hidden="1" customWidth="1"/>
    <col min="15295" max="15296" width="13.7265625" style="14" customWidth="1"/>
    <col min="15297" max="15297" width="13.1796875" style="14" bestFit="1" customWidth="1"/>
    <col min="15298" max="15535" width="9" style="14"/>
    <col min="15536" max="15536" width="5.453125" style="14" customWidth="1"/>
    <col min="15537" max="15537" width="54.1796875" style="14" customWidth="1"/>
    <col min="15538" max="15538" width="9.7265625" style="14" customWidth="1"/>
    <col min="15539" max="15543" width="0" style="14" hidden="1" customWidth="1"/>
    <col min="15544" max="15546" width="12.7265625" style="14" customWidth="1"/>
    <col min="15547" max="15550" width="0" style="14" hidden="1" customWidth="1"/>
    <col min="15551" max="15552" width="13.7265625" style="14" customWidth="1"/>
    <col min="15553" max="15553" width="13.1796875" style="14" bestFit="1" customWidth="1"/>
    <col min="15554" max="15791" width="9" style="14"/>
    <col min="15792" max="15792" width="5.453125" style="14" customWidth="1"/>
    <col min="15793" max="15793" width="54.1796875" style="14" customWidth="1"/>
    <col min="15794" max="15794" width="9.7265625" style="14" customWidth="1"/>
    <col min="15795" max="15799" width="0" style="14" hidden="1" customWidth="1"/>
    <col min="15800" max="15802" width="12.7265625" style="14" customWidth="1"/>
    <col min="15803" max="15806" width="0" style="14" hidden="1" customWidth="1"/>
    <col min="15807" max="15808" width="13.7265625" style="14" customWidth="1"/>
    <col min="15809" max="15809" width="13.1796875" style="14" bestFit="1" customWidth="1"/>
    <col min="15810" max="16047" width="9" style="14"/>
    <col min="16048" max="16048" width="5.453125" style="14" customWidth="1"/>
    <col min="16049" max="16049" width="54.1796875" style="14" customWidth="1"/>
    <col min="16050" max="16050" width="9.7265625" style="14" customWidth="1"/>
    <col min="16051" max="16055" width="0" style="14" hidden="1" customWidth="1"/>
    <col min="16056" max="16058" width="12.7265625" style="14" customWidth="1"/>
    <col min="16059" max="16062" width="0" style="14" hidden="1" customWidth="1"/>
    <col min="16063" max="16064" width="13.7265625" style="14" customWidth="1"/>
    <col min="16065" max="16065" width="13.1796875" style="14" bestFit="1" customWidth="1"/>
    <col min="16066" max="16383" width="9" style="14"/>
    <col min="16384" max="16384" width="9.1796875" style="14" customWidth="1"/>
  </cols>
  <sheetData>
    <row r="1" spans="1:13" x14ac:dyDescent="0.35">
      <c r="E1" s="154" t="s">
        <v>352</v>
      </c>
      <c r="F1" s="154"/>
      <c r="G1" s="154"/>
      <c r="H1" s="154"/>
    </row>
    <row r="2" spans="1:13" ht="30" customHeight="1" x14ac:dyDescent="0.35">
      <c r="A2" s="140" t="s">
        <v>404</v>
      </c>
      <c r="B2" s="140"/>
      <c r="C2" s="140"/>
      <c r="D2" s="140"/>
      <c r="E2" s="140"/>
      <c r="F2" s="140"/>
      <c r="G2" s="140"/>
      <c r="H2" s="140"/>
      <c r="I2" s="19"/>
      <c r="J2" s="19"/>
      <c r="K2" s="19"/>
      <c r="L2" s="19"/>
      <c r="M2" s="19"/>
    </row>
    <row r="3" spans="1:13" s="6" customFormat="1" ht="22.5" customHeight="1" x14ac:dyDescent="0.35">
      <c r="A3" s="141" t="str">
        <f>'06 LĐ viec lam'!A3:H3</f>
        <v>(Kèm theo báo cáo số      /BC-UBND ngày   6/2026 của UBND xã Lùng Phình)</v>
      </c>
      <c r="B3" s="141"/>
      <c r="C3" s="141"/>
      <c r="D3" s="141"/>
      <c r="E3" s="141"/>
      <c r="F3" s="141"/>
      <c r="G3" s="141"/>
      <c r="H3" s="141"/>
      <c r="I3" s="20"/>
      <c r="J3" s="20"/>
      <c r="K3" s="20"/>
      <c r="L3" s="20"/>
      <c r="M3" s="20"/>
    </row>
    <row r="4" spans="1:13" s="6" customFormat="1" ht="13.5" customHeight="1" x14ac:dyDescent="0.35">
      <c r="A4" s="21"/>
      <c r="B4" s="22"/>
      <c r="C4" s="23"/>
      <c r="D4" s="29"/>
      <c r="E4" s="30"/>
      <c r="F4" s="30"/>
      <c r="G4" s="30"/>
      <c r="H4" s="23"/>
    </row>
    <row r="5" spans="1:13" s="13" customFormat="1" ht="24" customHeight="1" x14ac:dyDescent="0.35">
      <c r="A5" s="142" t="s">
        <v>0</v>
      </c>
      <c r="B5" s="152" t="s">
        <v>1</v>
      </c>
      <c r="C5" s="144" t="s">
        <v>2</v>
      </c>
      <c r="D5" s="145" t="s">
        <v>160</v>
      </c>
      <c r="E5" s="145"/>
      <c r="F5" s="146" t="s">
        <v>399</v>
      </c>
      <c r="G5" s="145" t="s">
        <v>407</v>
      </c>
      <c r="H5" s="145" t="s">
        <v>408</v>
      </c>
      <c r="I5" s="148" t="s">
        <v>409</v>
      </c>
      <c r="J5" s="146" t="s">
        <v>410</v>
      </c>
      <c r="K5" s="146" t="s">
        <v>412</v>
      </c>
      <c r="L5" s="135" t="s">
        <v>3</v>
      </c>
    </row>
    <row r="6" spans="1:13" s="13" customFormat="1" ht="58.5" customHeight="1" x14ac:dyDescent="0.35">
      <c r="A6" s="142"/>
      <c r="B6" s="152"/>
      <c r="C6" s="144"/>
      <c r="D6" s="32" t="s">
        <v>185</v>
      </c>
      <c r="E6" s="33" t="s">
        <v>4</v>
      </c>
      <c r="F6" s="147"/>
      <c r="G6" s="145"/>
      <c r="H6" s="145"/>
      <c r="I6" s="149"/>
      <c r="J6" s="147"/>
      <c r="K6" s="147"/>
      <c r="L6" s="136"/>
    </row>
    <row r="7" spans="1:13" s="13" customFormat="1" ht="58.5" customHeight="1" x14ac:dyDescent="0.35">
      <c r="A7" s="113">
        <v>1</v>
      </c>
      <c r="B7" s="113">
        <v>2</v>
      </c>
      <c r="C7" s="113">
        <v>3</v>
      </c>
      <c r="D7" s="114">
        <v>4</v>
      </c>
      <c r="E7" s="113">
        <v>5</v>
      </c>
      <c r="F7" s="115">
        <v>6</v>
      </c>
      <c r="G7" s="116" t="s">
        <v>413</v>
      </c>
      <c r="H7" s="116" t="s">
        <v>414</v>
      </c>
      <c r="I7" s="112">
        <v>9</v>
      </c>
      <c r="J7" s="116" t="s">
        <v>415</v>
      </c>
      <c r="K7" s="116" t="s">
        <v>416</v>
      </c>
      <c r="L7" s="117"/>
    </row>
    <row r="8" spans="1:13" s="11" customFormat="1" ht="21.75" customHeight="1" x14ac:dyDescent="0.35">
      <c r="A8" s="54" t="s">
        <v>10</v>
      </c>
      <c r="B8" s="40" t="s">
        <v>270</v>
      </c>
      <c r="C8" s="56"/>
      <c r="D8" s="3"/>
      <c r="E8" s="1"/>
      <c r="F8" s="106"/>
      <c r="G8" s="1"/>
      <c r="H8" s="4"/>
      <c r="I8" s="109"/>
      <c r="J8" s="109"/>
      <c r="K8" s="109"/>
      <c r="L8" s="109"/>
    </row>
    <row r="9" spans="1:13" s="11" customFormat="1" ht="21.75" customHeight="1" x14ac:dyDescent="0.35">
      <c r="A9" s="8">
        <v>1</v>
      </c>
      <c r="B9" s="41" t="s">
        <v>271</v>
      </c>
      <c r="C9" s="4" t="s">
        <v>24</v>
      </c>
      <c r="D9" s="3"/>
      <c r="E9" s="3">
        <v>30</v>
      </c>
      <c r="F9" s="107"/>
      <c r="G9" s="3"/>
      <c r="H9" s="4"/>
      <c r="I9" s="109"/>
      <c r="J9" s="109"/>
      <c r="K9" s="109"/>
      <c r="L9" s="109"/>
    </row>
    <row r="10" spans="1:13" s="11" customFormat="1" ht="21.75" customHeight="1" x14ac:dyDescent="0.35">
      <c r="A10" s="8">
        <v>2</v>
      </c>
      <c r="B10" s="41" t="s">
        <v>26</v>
      </c>
      <c r="C10" s="4" t="s">
        <v>24</v>
      </c>
      <c r="D10" s="42"/>
      <c r="E10" s="3">
        <v>20</v>
      </c>
      <c r="F10" s="107"/>
      <c r="G10" s="3"/>
      <c r="H10" s="4"/>
      <c r="I10" s="109"/>
      <c r="J10" s="109"/>
      <c r="K10" s="109"/>
      <c r="L10" s="109"/>
    </row>
    <row r="11" spans="1:13" s="11" customFormat="1" ht="42" customHeight="1" x14ac:dyDescent="0.35">
      <c r="A11" s="54" t="s">
        <v>16</v>
      </c>
      <c r="B11" s="43" t="s">
        <v>27</v>
      </c>
      <c r="C11" s="44"/>
      <c r="D11" s="3"/>
      <c r="E11" s="1"/>
      <c r="F11" s="106"/>
      <c r="G11" s="1"/>
      <c r="H11" s="4"/>
      <c r="I11" s="109"/>
      <c r="J11" s="109"/>
      <c r="K11" s="109"/>
      <c r="L11" s="109"/>
    </row>
    <row r="12" spans="1:13" s="13" customFormat="1" ht="64.5" customHeight="1" x14ac:dyDescent="0.35">
      <c r="A12" s="54">
        <v>1</v>
      </c>
      <c r="B12" s="45" t="s">
        <v>268</v>
      </c>
      <c r="C12" s="12" t="s">
        <v>28</v>
      </c>
      <c r="D12" s="3"/>
      <c r="E12" s="1">
        <v>51</v>
      </c>
      <c r="F12" s="106"/>
      <c r="G12" s="1"/>
      <c r="H12" s="4"/>
      <c r="I12" s="104"/>
      <c r="J12" s="104"/>
      <c r="K12" s="104"/>
      <c r="L12" s="104"/>
    </row>
    <row r="13" spans="1:13" s="13" customFormat="1" ht="21" customHeight="1" x14ac:dyDescent="0.35">
      <c r="A13" s="10" t="s">
        <v>11</v>
      </c>
      <c r="B13" s="46" t="s">
        <v>30</v>
      </c>
      <c r="C13" s="12" t="s">
        <v>28</v>
      </c>
      <c r="D13" s="3"/>
      <c r="E13" s="1">
        <v>50</v>
      </c>
      <c r="F13" s="106"/>
      <c r="G13" s="1"/>
      <c r="H13" s="4"/>
      <c r="I13" s="104"/>
      <c r="J13" s="104"/>
      <c r="K13" s="104"/>
      <c r="L13" s="104"/>
    </row>
    <row r="14" spans="1:13" s="13" customFormat="1" ht="21" customHeight="1" x14ac:dyDescent="0.35">
      <c r="A14" s="10" t="s">
        <v>11</v>
      </c>
      <c r="B14" s="46" t="s">
        <v>31</v>
      </c>
      <c r="C14" s="12" t="s">
        <v>28</v>
      </c>
      <c r="D14" s="3"/>
      <c r="E14" s="1">
        <v>1</v>
      </c>
      <c r="F14" s="106"/>
      <c r="G14" s="1"/>
      <c r="H14" s="4"/>
      <c r="I14" s="104"/>
      <c r="J14" s="104"/>
      <c r="K14" s="104"/>
      <c r="L14" s="104"/>
    </row>
    <row r="15" spans="1:13" s="13" customFormat="1" ht="99.75" customHeight="1" x14ac:dyDescent="0.35">
      <c r="A15" s="54">
        <v>2</v>
      </c>
      <c r="B15" s="45" t="s">
        <v>32</v>
      </c>
      <c r="C15" s="12" t="s">
        <v>28</v>
      </c>
      <c r="D15" s="3"/>
      <c r="E15" s="1"/>
      <c r="F15" s="106"/>
      <c r="G15" s="1"/>
      <c r="H15" s="4"/>
      <c r="I15" s="104"/>
      <c r="J15" s="104"/>
      <c r="K15" s="104"/>
      <c r="L15" s="104"/>
    </row>
    <row r="16" spans="1:13" s="13" customFormat="1" ht="30" customHeight="1" x14ac:dyDescent="0.35">
      <c r="A16" s="10" t="s">
        <v>15</v>
      </c>
      <c r="B16" s="46" t="s">
        <v>33</v>
      </c>
      <c r="C16" s="12" t="s">
        <v>28</v>
      </c>
      <c r="D16" s="3"/>
      <c r="E16" s="1"/>
      <c r="F16" s="106"/>
      <c r="G16" s="1"/>
      <c r="H16" s="4"/>
      <c r="I16" s="104"/>
      <c r="J16" s="104"/>
      <c r="K16" s="104"/>
      <c r="L16" s="104"/>
    </row>
    <row r="17" spans="1:12" s="13" customFormat="1" ht="30" customHeight="1" x14ac:dyDescent="0.35">
      <c r="A17" s="10" t="s">
        <v>15</v>
      </c>
      <c r="B17" s="46" t="s">
        <v>34</v>
      </c>
      <c r="C17" s="12" t="s">
        <v>28</v>
      </c>
      <c r="D17" s="36"/>
      <c r="E17" s="3">
        <v>10</v>
      </c>
      <c r="F17" s="107"/>
      <c r="G17" s="3"/>
      <c r="H17" s="4"/>
      <c r="I17" s="104"/>
      <c r="J17" s="104"/>
      <c r="K17" s="104"/>
      <c r="L17" s="104"/>
    </row>
    <row r="18" spans="1:12" s="24" customFormat="1" ht="30" customHeight="1" x14ac:dyDescent="0.35">
      <c r="A18" s="54" t="s">
        <v>18</v>
      </c>
      <c r="B18" s="52" t="s">
        <v>347</v>
      </c>
      <c r="C18" s="18"/>
      <c r="D18" s="32"/>
      <c r="E18" s="50"/>
      <c r="F18" s="108"/>
      <c r="G18" s="50"/>
      <c r="H18" s="62"/>
      <c r="I18" s="110"/>
      <c r="J18" s="110"/>
      <c r="K18" s="110"/>
      <c r="L18" s="110"/>
    </row>
    <row r="19" spans="1:12" ht="30" customHeight="1" x14ac:dyDescent="0.35">
      <c r="A19" s="74">
        <v>1</v>
      </c>
      <c r="B19" s="58" t="s">
        <v>318</v>
      </c>
      <c r="C19" s="59" t="s">
        <v>5</v>
      </c>
      <c r="D19" s="3"/>
      <c r="E19" s="1">
        <v>80</v>
      </c>
      <c r="F19" s="106"/>
      <c r="G19" s="1"/>
      <c r="H19" s="75"/>
      <c r="I19" s="105"/>
      <c r="J19" s="105"/>
      <c r="K19" s="105"/>
      <c r="L19" s="105"/>
    </row>
    <row r="20" spans="1:12" ht="30" customHeight="1" x14ac:dyDescent="0.35">
      <c r="A20" s="74">
        <v>2</v>
      </c>
      <c r="B20" s="58" t="s">
        <v>319</v>
      </c>
      <c r="C20" s="59" t="s">
        <v>5</v>
      </c>
      <c r="D20" s="3"/>
      <c r="E20" s="1">
        <v>100</v>
      </c>
      <c r="F20" s="106"/>
      <c r="G20" s="1"/>
      <c r="H20" s="75"/>
      <c r="I20" s="105"/>
      <c r="J20" s="105"/>
      <c r="K20" s="105"/>
      <c r="L20" s="105"/>
    </row>
    <row r="21" spans="1:12" ht="30" customHeight="1" x14ac:dyDescent="0.35">
      <c r="A21" s="74">
        <v>3</v>
      </c>
      <c r="B21" s="9" t="s">
        <v>22</v>
      </c>
      <c r="C21" s="7" t="s">
        <v>5</v>
      </c>
      <c r="D21" s="36"/>
      <c r="E21" s="3">
        <v>96</v>
      </c>
      <c r="F21" s="107"/>
      <c r="G21" s="3"/>
      <c r="H21" s="75"/>
      <c r="I21" s="105"/>
      <c r="J21" s="105"/>
      <c r="K21" s="105"/>
      <c r="L21" s="105"/>
    </row>
    <row r="22" spans="1:12" ht="36.75" customHeight="1" x14ac:dyDescent="0.35">
      <c r="A22" s="74">
        <v>4</v>
      </c>
      <c r="B22" s="38" t="s">
        <v>184</v>
      </c>
      <c r="C22" s="39" t="s">
        <v>5</v>
      </c>
      <c r="D22" s="3">
        <v>9</v>
      </c>
      <c r="E22" s="3">
        <v>9</v>
      </c>
      <c r="F22" s="107"/>
      <c r="G22" s="3"/>
      <c r="H22" s="75"/>
      <c r="I22" s="105"/>
      <c r="J22" s="105"/>
      <c r="K22" s="105"/>
      <c r="L22" s="105"/>
    </row>
    <row r="23" spans="1:12" ht="36.75" customHeight="1" x14ac:dyDescent="0.35">
      <c r="A23" s="74">
        <v>5</v>
      </c>
      <c r="B23" s="38" t="s">
        <v>267</v>
      </c>
      <c r="C23" s="34" t="s">
        <v>5</v>
      </c>
      <c r="D23" s="3">
        <v>82</v>
      </c>
      <c r="E23" s="3">
        <v>82</v>
      </c>
      <c r="F23" s="107"/>
      <c r="G23" s="3"/>
      <c r="H23" s="75"/>
      <c r="I23" s="105"/>
      <c r="J23" s="105"/>
      <c r="K23" s="105"/>
      <c r="L23" s="105"/>
    </row>
    <row r="24" spans="1:12" ht="36.75" customHeight="1" x14ac:dyDescent="0.35">
      <c r="A24" s="74">
        <v>6</v>
      </c>
      <c r="B24" s="38" t="s">
        <v>162</v>
      </c>
      <c r="C24" s="34" t="s">
        <v>5</v>
      </c>
      <c r="D24" s="3">
        <v>65</v>
      </c>
      <c r="E24" s="3">
        <v>65</v>
      </c>
      <c r="F24" s="107"/>
      <c r="G24" s="3"/>
      <c r="H24" s="75"/>
      <c r="I24" s="105"/>
      <c r="J24" s="105"/>
      <c r="K24" s="105"/>
      <c r="L24" s="105"/>
    </row>
    <row r="25" spans="1:12" ht="36.75" customHeight="1" x14ac:dyDescent="0.35">
      <c r="A25" s="74">
        <v>7</v>
      </c>
      <c r="B25" s="58" t="s">
        <v>320</v>
      </c>
      <c r="C25" s="60" t="s">
        <v>5</v>
      </c>
      <c r="D25" s="1"/>
      <c r="E25" s="1">
        <v>60</v>
      </c>
      <c r="F25" s="106"/>
      <c r="G25" s="1"/>
      <c r="H25" s="75"/>
      <c r="I25" s="105"/>
      <c r="J25" s="105"/>
      <c r="K25" s="105"/>
      <c r="L25" s="105"/>
    </row>
    <row r="26" spans="1:12" ht="33.75" customHeight="1" x14ac:dyDescent="0.35">
      <c r="A26" s="74">
        <v>8</v>
      </c>
      <c r="B26" s="9" t="s">
        <v>21</v>
      </c>
      <c r="C26" s="7" t="s">
        <v>5</v>
      </c>
      <c r="D26" s="36"/>
      <c r="E26" s="3">
        <v>70</v>
      </c>
      <c r="F26" s="107"/>
      <c r="G26" s="3"/>
      <c r="H26" s="75"/>
      <c r="I26" s="105"/>
      <c r="J26" s="105"/>
      <c r="K26" s="105"/>
      <c r="L26" s="105"/>
    </row>
    <row r="27" spans="1:12" x14ac:dyDescent="0.35">
      <c r="G27" s="111"/>
      <c r="H27" s="75"/>
      <c r="I27" s="105"/>
    </row>
  </sheetData>
  <mergeCells count="14">
    <mergeCell ref="J5:J6"/>
    <mergeCell ref="K5:K6"/>
    <mergeCell ref="L5:L6"/>
    <mergeCell ref="I5:I6"/>
    <mergeCell ref="E1:H1"/>
    <mergeCell ref="A2:H2"/>
    <mergeCell ref="A3:H3"/>
    <mergeCell ref="A5:A6"/>
    <mergeCell ref="B5:B6"/>
    <mergeCell ref="C5:C6"/>
    <mergeCell ref="D5:E5"/>
    <mergeCell ref="H5:H6"/>
    <mergeCell ref="F5:F6"/>
    <mergeCell ref="G5:G6"/>
  </mergeCells>
  <pageMargins left="0.51181102362204722" right="0.27559055118110237" top="0.39" bottom="0.24" header="0.19685039370078741" footer="0"/>
  <pageSetup paperSize="9" firstPageNumber="3" fitToHeight="0" orientation="landscape" useFirstPageNumber="1" r:id="rId1"/>
  <rowBreaks count="1" manualBreakCount="1">
    <brk id="11"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view="pageBreakPreview" zoomScaleNormal="100" zoomScaleSheetLayoutView="100" workbookViewId="0">
      <pane ySplit="6" topLeftCell="A13" activePane="bottomLeft" state="frozen"/>
      <selection pane="bottomLeft" activeCell="J8" sqref="J8:L24"/>
    </sheetView>
  </sheetViews>
  <sheetFormatPr defaultRowHeight="15.5" x14ac:dyDescent="0.35"/>
  <cols>
    <col min="1" max="1" width="5.7265625" style="26" customWidth="1"/>
    <col min="2" max="2" width="41.54296875" style="14" customWidth="1"/>
    <col min="3" max="3" width="9.81640625" style="16" customWidth="1"/>
    <col min="4" max="4" width="11.26953125" style="31" customWidth="1"/>
    <col min="5" max="6" width="11.26953125" style="2" customWidth="1"/>
    <col min="7" max="7" width="9.81640625" style="28" customWidth="1"/>
    <col min="8" max="174" width="9.1796875" style="14"/>
    <col min="175" max="175" width="5.453125" style="14" customWidth="1"/>
    <col min="176" max="176" width="54.1796875" style="14" customWidth="1"/>
    <col min="177" max="177" width="9.7265625" style="14" customWidth="1"/>
    <col min="178" max="182" width="0" style="14" hidden="1" customWidth="1"/>
    <col min="183" max="185" width="12.7265625" style="14" customWidth="1"/>
    <col min="186" max="189" width="0" style="14" hidden="1" customWidth="1"/>
    <col min="190" max="191" width="13.7265625" style="14" customWidth="1"/>
    <col min="192" max="192" width="13.1796875" style="14" bestFit="1" customWidth="1"/>
    <col min="193" max="430" width="9.1796875" style="14"/>
    <col min="431" max="431" width="5.453125" style="14" customWidth="1"/>
    <col min="432" max="432" width="54.1796875" style="14" customWidth="1"/>
    <col min="433" max="433" width="9.7265625" style="14" customWidth="1"/>
    <col min="434" max="438" width="0" style="14" hidden="1" customWidth="1"/>
    <col min="439" max="441" width="12.7265625" style="14" customWidth="1"/>
    <col min="442" max="445" width="0" style="14" hidden="1" customWidth="1"/>
    <col min="446" max="447" width="13.7265625" style="14" customWidth="1"/>
    <col min="448" max="448" width="13.1796875" style="14" bestFit="1" customWidth="1"/>
    <col min="449" max="686" width="9.1796875" style="14"/>
    <col min="687" max="687" width="5.453125" style="14" customWidth="1"/>
    <col min="688" max="688" width="54.1796875" style="14" customWidth="1"/>
    <col min="689" max="689" width="9.7265625" style="14" customWidth="1"/>
    <col min="690" max="694" width="0" style="14" hidden="1" customWidth="1"/>
    <col min="695" max="697" width="12.7265625" style="14" customWidth="1"/>
    <col min="698" max="701" width="0" style="14" hidden="1" customWidth="1"/>
    <col min="702" max="703" width="13.7265625" style="14" customWidth="1"/>
    <col min="704" max="704" width="13.1796875" style="14" bestFit="1" customWidth="1"/>
    <col min="705" max="942" width="9.1796875" style="14"/>
    <col min="943" max="943" width="5.453125" style="14" customWidth="1"/>
    <col min="944" max="944" width="54.1796875" style="14" customWidth="1"/>
    <col min="945" max="945" width="9.7265625" style="14" customWidth="1"/>
    <col min="946" max="950" width="0" style="14" hidden="1" customWidth="1"/>
    <col min="951" max="953" width="12.7265625" style="14" customWidth="1"/>
    <col min="954" max="957" width="0" style="14" hidden="1" customWidth="1"/>
    <col min="958" max="959" width="13.7265625" style="14" customWidth="1"/>
    <col min="960" max="960" width="13.1796875" style="14" bestFit="1" customWidth="1"/>
    <col min="961" max="1198" width="9.1796875" style="14"/>
    <col min="1199" max="1199" width="5.453125" style="14" customWidth="1"/>
    <col min="1200" max="1200" width="54.1796875" style="14" customWidth="1"/>
    <col min="1201" max="1201" width="9.7265625" style="14" customWidth="1"/>
    <col min="1202" max="1206" width="0" style="14" hidden="1" customWidth="1"/>
    <col min="1207" max="1209" width="12.7265625" style="14" customWidth="1"/>
    <col min="1210" max="1213" width="0" style="14" hidden="1" customWidth="1"/>
    <col min="1214" max="1215" width="13.7265625" style="14" customWidth="1"/>
    <col min="1216" max="1216" width="13.1796875" style="14" bestFit="1" customWidth="1"/>
    <col min="1217" max="1454" width="9.1796875" style="14"/>
    <col min="1455" max="1455" width="5.453125" style="14" customWidth="1"/>
    <col min="1456" max="1456" width="54.1796875" style="14" customWidth="1"/>
    <col min="1457" max="1457" width="9.7265625" style="14" customWidth="1"/>
    <col min="1458" max="1462" width="0" style="14" hidden="1" customWidth="1"/>
    <col min="1463" max="1465" width="12.7265625" style="14" customWidth="1"/>
    <col min="1466" max="1469" width="0" style="14" hidden="1" customWidth="1"/>
    <col min="1470" max="1471" width="13.7265625" style="14" customWidth="1"/>
    <col min="1472" max="1472" width="13.1796875" style="14" bestFit="1" customWidth="1"/>
    <col min="1473" max="1710" width="9.1796875" style="14"/>
    <col min="1711" max="1711" width="5.453125" style="14" customWidth="1"/>
    <col min="1712" max="1712" width="54.1796875" style="14" customWidth="1"/>
    <col min="1713" max="1713" width="9.7265625" style="14" customWidth="1"/>
    <col min="1714" max="1718" width="0" style="14" hidden="1" customWidth="1"/>
    <col min="1719" max="1721" width="12.7265625" style="14" customWidth="1"/>
    <col min="1722" max="1725" width="0" style="14" hidden="1" customWidth="1"/>
    <col min="1726" max="1727" width="13.7265625" style="14" customWidth="1"/>
    <col min="1728" max="1728" width="13.1796875" style="14" bestFit="1" customWidth="1"/>
    <col min="1729" max="1966" width="9.1796875" style="14"/>
    <col min="1967" max="1967" width="5.453125" style="14" customWidth="1"/>
    <col min="1968" max="1968" width="54.1796875" style="14" customWidth="1"/>
    <col min="1969" max="1969" width="9.7265625" style="14" customWidth="1"/>
    <col min="1970" max="1974" width="0" style="14" hidden="1" customWidth="1"/>
    <col min="1975" max="1977" width="12.7265625" style="14" customWidth="1"/>
    <col min="1978" max="1981" width="0" style="14" hidden="1" customWidth="1"/>
    <col min="1982" max="1983" width="13.7265625" style="14" customWidth="1"/>
    <col min="1984" max="1984" width="13.1796875" style="14" bestFit="1" customWidth="1"/>
    <col min="1985" max="2222" width="9.1796875" style="14"/>
    <col min="2223" max="2223" width="5.453125" style="14" customWidth="1"/>
    <col min="2224" max="2224" width="54.1796875" style="14" customWidth="1"/>
    <col min="2225" max="2225" width="9.7265625" style="14" customWidth="1"/>
    <col min="2226" max="2230" width="0" style="14" hidden="1" customWidth="1"/>
    <col min="2231" max="2233" width="12.7265625" style="14" customWidth="1"/>
    <col min="2234" max="2237" width="0" style="14" hidden="1" customWidth="1"/>
    <col min="2238" max="2239" width="13.7265625" style="14" customWidth="1"/>
    <col min="2240" max="2240" width="13.1796875" style="14" bestFit="1" customWidth="1"/>
    <col min="2241" max="2478" width="9.1796875" style="14"/>
    <col min="2479" max="2479" width="5.453125" style="14" customWidth="1"/>
    <col min="2480" max="2480" width="54.1796875" style="14" customWidth="1"/>
    <col min="2481" max="2481" width="9.7265625" style="14" customWidth="1"/>
    <col min="2482" max="2486" width="0" style="14" hidden="1" customWidth="1"/>
    <col min="2487" max="2489" width="12.7265625" style="14" customWidth="1"/>
    <col min="2490" max="2493" width="0" style="14" hidden="1" customWidth="1"/>
    <col min="2494" max="2495" width="13.7265625" style="14" customWidth="1"/>
    <col min="2496" max="2496" width="13.1796875" style="14" bestFit="1" customWidth="1"/>
    <col min="2497" max="2734" width="9.1796875" style="14"/>
    <col min="2735" max="2735" width="5.453125" style="14" customWidth="1"/>
    <col min="2736" max="2736" width="54.1796875" style="14" customWidth="1"/>
    <col min="2737" max="2737" width="9.7265625" style="14" customWidth="1"/>
    <col min="2738" max="2742" width="0" style="14" hidden="1" customWidth="1"/>
    <col min="2743" max="2745" width="12.7265625" style="14" customWidth="1"/>
    <col min="2746" max="2749" width="0" style="14" hidden="1" customWidth="1"/>
    <col min="2750" max="2751" width="13.7265625" style="14" customWidth="1"/>
    <col min="2752" max="2752" width="13.1796875" style="14" bestFit="1" customWidth="1"/>
    <col min="2753" max="2990" width="9.1796875" style="14"/>
    <col min="2991" max="2991" width="5.453125" style="14" customWidth="1"/>
    <col min="2992" max="2992" width="54.1796875" style="14" customWidth="1"/>
    <col min="2993" max="2993" width="9.7265625" style="14" customWidth="1"/>
    <col min="2994" max="2998" width="0" style="14" hidden="1" customWidth="1"/>
    <col min="2999" max="3001" width="12.7265625" style="14" customWidth="1"/>
    <col min="3002" max="3005" width="0" style="14" hidden="1" customWidth="1"/>
    <col min="3006" max="3007" width="13.7265625" style="14" customWidth="1"/>
    <col min="3008" max="3008" width="13.1796875" style="14" bestFit="1" customWidth="1"/>
    <col min="3009" max="3246" width="9.1796875" style="14"/>
    <col min="3247" max="3247" width="5.453125" style="14" customWidth="1"/>
    <col min="3248" max="3248" width="54.1796875" style="14" customWidth="1"/>
    <col min="3249" max="3249" width="9.7265625" style="14" customWidth="1"/>
    <col min="3250" max="3254" width="0" style="14" hidden="1" customWidth="1"/>
    <col min="3255" max="3257" width="12.7265625" style="14" customWidth="1"/>
    <col min="3258" max="3261" width="0" style="14" hidden="1" customWidth="1"/>
    <col min="3262" max="3263" width="13.7265625" style="14" customWidth="1"/>
    <col min="3264" max="3264" width="13.1796875" style="14" bestFit="1" customWidth="1"/>
    <col min="3265" max="3502" width="9.1796875" style="14"/>
    <col min="3503" max="3503" width="5.453125" style="14" customWidth="1"/>
    <col min="3504" max="3504" width="54.1796875" style="14" customWidth="1"/>
    <col min="3505" max="3505" width="9.7265625" style="14" customWidth="1"/>
    <col min="3506" max="3510" width="0" style="14" hidden="1" customWidth="1"/>
    <col min="3511" max="3513" width="12.7265625" style="14" customWidth="1"/>
    <col min="3514" max="3517" width="0" style="14" hidden="1" customWidth="1"/>
    <col min="3518" max="3519" width="13.7265625" style="14" customWidth="1"/>
    <col min="3520" max="3520" width="13.1796875" style="14" bestFit="1" customWidth="1"/>
    <col min="3521" max="3758" width="9.1796875" style="14"/>
    <col min="3759" max="3759" width="5.453125" style="14" customWidth="1"/>
    <col min="3760" max="3760" width="54.1796875" style="14" customWidth="1"/>
    <col min="3761" max="3761" width="9.7265625" style="14" customWidth="1"/>
    <col min="3762" max="3766" width="0" style="14" hidden="1" customWidth="1"/>
    <col min="3767" max="3769" width="12.7265625" style="14" customWidth="1"/>
    <col min="3770" max="3773" width="0" style="14" hidden="1" customWidth="1"/>
    <col min="3774" max="3775" width="13.7265625" style="14" customWidth="1"/>
    <col min="3776" max="3776" width="13.1796875" style="14" bestFit="1" customWidth="1"/>
    <col min="3777" max="4014" width="9.1796875" style="14"/>
    <col min="4015" max="4015" width="5.453125" style="14" customWidth="1"/>
    <col min="4016" max="4016" width="54.1796875" style="14" customWidth="1"/>
    <col min="4017" max="4017" width="9.7265625" style="14" customWidth="1"/>
    <col min="4018" max="4022" width="0" style="14" hidden="1" customWidth="1"/>
    <col min="4023" max="4025" width="12.7265625" style="14" customWidth="1"/>
    <col min="4026" max="4029" width="0" style="14" hidden="1" customWidth="1"/>
    <col min="4030" max="4031" width="13.7265625" style="14" customWidth="1"/>
    <col min="4032" max="4032" width="13.1796875" style="14" bestFit="1" customWidth="1"/>
    <col min="4033" max="4270" width="9.1796875" style="14"/>
    <col min="4271" max="4271" width="5.453125" style="14" customWidth="1"/>
    <col min="4272" max="4272" width="54.1796875" style="14" customWidth="1"/>
    <col min="4273" max="4273" width="9.7265625" style="14" customWidth="1"/>
    <col min="4274" max="4278" width="0" style="14" hidden="1" customWidth="1"/>
    <col min="4279" max="4281" width="12.7265625" style="14" customWidth="1"/>
    <col min="4282" max="4285" width="0" style="14" hidden="1" customWidth="1"/>
    <col min="4286" max="4287" width="13.7265625" style="14" customWidth="1"/>
    <col min="4288" max="4288" width="13.1796875" style="14" bestFit="1" customWidth="1"/>
    <col min="4289" max="4526" width="9.1796875" style="14"/>
    <col min="4527" max="4527" width="5.453125" style="14" customWidth="1"/>
    <col min="4528" max="4528" width="54.1796875" style="14" customWidth="1"/>
    <col min="4529" max="4529" width="9.7265625" style="14" customWidth="1"/>
    <col min="4530" max="4534" width="0" style="14" hidden="1" customWidth="1"/>
    <col min="4535" max="4537" width="12.7265625" style="14" customWidth="1"/>
    <col min="4538" max="4541" width="0" style="14" hidden="1" customWidth="1"/>
    <col min="4542" max="4543" width="13.7265625" style="14" customWidth="1"/>
    <col min="4544" max="4544" width="13.1796875" style="14" bestFit="1" customWidth="1"/>
    <col min="4545" max="4782" width="9.1796875" style="14"/>
    <col min="4783" max="4783" width="5.453125" style="14" customWidth="1"/>
    <col min="4784" max="4784" width="54.1796875" style="14" customWidth="1"/>
    <col min="4785" max="4785" width="9.7265625" style="14" customWidth="1"/>
    <col min="4786" max="4790" width="0" style="14" hidden="1" customWidth="1"/>
    <col min="4791" max="4793" width="12.7265625" style="14" customWidth="1"/>
    <col min="4794" max="4797" width="0" style="14" hidden="1" customWidth="1"/>
    <col min="4798" max="4799" width="13.7265625" style="14" customWidth="1"/>
    <col min="4800" max="4800" width="13.1796875" style="14" bestFit="1" customWidth="1"/>
    <col min="4801" max="5038" width="9.1796875" style="14"/>
    <col min="5039" max="5039" width="5.453125" style="14" customWidth="1"/>
    <col min="5040" max="5040" width="54.1796875" style="14" customWidth="1"/>
    <col min="5041" max="5041" width="9.7265625" style="14" customWidth="1"/>
    <col min="5042" max="5046" width="0" style="14" hidden="1" customWidth="1"/>
    <col min="5047" max="5049" width="12.7265625" style="14" customWidth="1"/>
    <col min="5050" max="5053" width="0" style="14" hidden="1" customWidth="1"/>
    <col min="5054" max="5055" width="13.7265625" style="14" customWidth="1"/>
    <col min="5056" max="5056" width="13.1796875" style="14" bestFit="1" customWidth="1"/>
    <col min="5057" max="5294" width="9.1796875" style="14"/>
    <col min="5295" max="5295" width="5.453125" style="14" customWidth="1"/>
    <col min="5296" max="5296" width="54.1796875" style="14" customWidth="1"/>
    <col min="5297" max="5297" width="9.7265625" style="14" customWidth="1"/>
    <col min="5298" max="5302" width="0" style="14" hidden="1" customWidth="1"/>
    <col min="5303" max="5305" width="12.7265625" style="14" customWidth="1"/>
    <col min="5306" max="5309" width="0" style="14" hidden="1" customWidth="1"/>
    <col min="5310" max="5311" width="13.7265625" style="14" customWidth="1"/>
    <col min="5312" max="5312" width="13.1796875" style="14" bestFit="1" customWidth="1"/>
    <col min="5313" max="5550" width="9.1796875" style="14"/>
    <col min="5551" max="5551" width="5.453125" style="14" customWidth="1"/>
    <col min="5552" max="5552" width="54.1796875" style="14" customWidth="1"/>
    <col min="5553" max="5553" width="9.7265625" style="14" customWidth="1"/>
    <col min="5554" max="5558" width="0" style="14" hidden="1" customWidth="1"/>
    <col min="5559" max="5561" width="12.7265625" style="14" customWidth="1"/>
    <col min="5562" max="5565" width="0" style="14" hidden="1" customWidth="1"/>
    <col min="5566" max="5567" width="13.7265625" style="14" customWidth="1"/>
    <col min="5568" max="5568" width="13.1796875" style="14" bestFit="1" customWidth="1"/>
    <col min="5569" max="5806" width="9.1796875" style="14"/>
    <col min="5807" max="5807" width="5.453125" style="14" customWidth="1"/>
    <col min="5808" max="5808" width="54.1796875" style="14" customWidth="1"/>
    <col min="5809" max="5809" width="9.7265625" style="14" customWidth="1"/>
    <col min="5810" max="5814" width="0" style="14" hidden="1" customWidth="1"/>
    <col min="5815" max="5817" width="12.7265625" style="14" customWidth="1"/>
    <col min="5818" max="5821" width="0" style="14" hidden="1" customWidth="1"/>
    <col min="5822" max="5823" width="13.7265625" style="14" customWidth="1"/>
    <col min="5824" max="5824" width="13.1796875" style="14" bestFit="1" customWidth="1"/>
    <col min="5825" max="6062" width="9.1796875" style="14"/>
    <col min="6063" max="6063" width="5.453125" style="14" customWidth="1"/>
    <col min="6064" max="6064" width="54.1796875" style="14" customWidth="1"/>
    <col min="6065" max="6065" width="9.7265625" style="14" customWidth="1"/>
    <col min="6066" max="6070" width="0" style="14" hidden="1" customWidth="1"/>
    <col min="6071" max="6073" width="12.7265625" style="14" customWidth="1"/>
    <col min="6074" max="6077" width="0" style="14" hidden="1" customWidth="1"/>
    <col min="6078" max="6079" width="13.7265625" style="14" customWidth="1"/>
    <col min="6080" max="6080" width="13.1796875" style="14" bestFit="1" customWidth="1"/>
    <col min="6081" max="6318" width="9.1796875" style="14"/>
    <col min="6319" max="6319" width="5.453125" style="14" customWidth="1"/>
    <col min="6320" max="6320" width="54.1796875" style="14" customWidth="1"/>
    <col min="6321" max="6321" width="9.7265625" style="14" customWidth="1"/>
    <col min="6322" max="6326" width="0" style="14" hidden="1" customWidth="1"/>
    <col min="6327" max="6329" width="12.7265625" style="14" customWidth="1"/>
    <col min="6330" max="6333" width="0" style="14" hidden="1" customWidth="1"/>
    <col min="6334" max="6335" width="13.7265625" style="14" customWidth="1"/>
    <col min="6336" max="6336" width="13.1796875" style="14" bestFit="1" customWidth="1"/>
    <col min="6337" max="6574" width="9.1796875" style="14"/>
    <col min="6575" max="6575" width="5.453125" style="14" customWidth="1"/>
    <col min="6576" max="6576" width="54.1796875" style="14" customWidth="1"/>
    <col min="6577" max="6577" width="9.7265625" style="14" customWidth="1"/>
    <col min="6578" max="6582" width="0" style="14" hidden="1" customWidth="1"/>
    <col min="6583" max="6585" width="12.7265625" style="14" customWidth="1"/>
    <col min="6586" max="6589" width="0" style="14" hidden="1" customWidth="1"/>
    <col min="6590" max="6591" width="13.7265625" style="14" customWidth="1"/>
    <col min="6592" max="6592" width="13.1796875" style="14" bestFit="1" customWidth="1"/>
    <col min="6593" max="6830" width="9.1796875" style="14"/>
    <col min="6831" max="6831" width="5.453125" style="14" customWidth="1"/>
    <col min="6832" max="6832" width="54.1796875" style="14" customWidth="1"/>
    <col min="6833" max="6833" width="9.7265625" style="14" customWidth="1"/>
    <col min="6834" max="6838" width="0" style="14" hidden="1" customWidth="1"/>
    <col min="6839" max="6841" width="12.7265625" style="14" customWidth="1"/>
    <col min="6842" max="6845" width="0" style="14" hidden="1" customWidth="1"/>
    <col min="6846" max="6847" width="13.7265625" style="14" customWidth="1"/>
    <col min="6848" max="6848" width="13.1796875" style="14" bestFit="1" customWidth="1"/>
    <col min="6849" max="7086" width="9.1796875" style="14"/>
    <col min="7087" max="7087" width="5.453125" style="14" customWidth="1"/>
    <col min="7088" max="7088" width="54.1796875" style="14" customWidth="1"/>
    <col min="7089" max="7089" width="9.7265625" style="14" customWidth="1"/>
    <col min="7090" max="7094" width="0" style="14" hidden="1" customWidth="1"/>
    <col min="7095" max="7097" width="12.7265625" style="14" customWidth="1"/>
    <col min="7098" max="7101" width="0" style="14" hidden="1" customWidth="1"/>
    <col min="7102" max="7103" width="13.7265625" style="14" customWidth="1"/>
    <col min="7104" max="7104" width="13.1796875" style="14" bestFit="1" customWidth="1"/>
    <col min="7105" max="7342" width="9.1796875" style="14"/>
    <col min="7343" max="7343" width="5.453125" style="14" customWidth="1"/>
    <col min="7344" max="7344" width="54.1796875" style="14" customWidth="1"/>
    <col min="7345" max="7345" width="9.7265625" style="14" customWidth="1"/>
    <col min="7346" max="7350" width="0" style="14" hidden="1" customWidth="1"/>
    <col min="7351" max="7353" width="12.7265625" style="14" customWidth="1"/>
    <col min="7354" max="7357" width="0" style="14" hidden="1" customWidth="1"/>
    <col min="7358" max="7359" width="13.7265625" style="14" customWidth="1"/>
    <col min="7360" max="7360" width="13.1796875" style="14" bestFit="1" customWidth="1"/>
    <col min="7361" max="7598" width="9.1796875" style="14"/>
    <col min="7599" max="7599" width="5.453125" style="14" customWidth="1"/>
    <col min="7600" max="7600" width="54.1796875" style="14" customWidth="1"/>
    <col min="7601" max="7601" width="9.7265625" style="14" customWidth="1"/>
    <col min="7602" max="7606" width="0" style="14" hidden="1" customWidth="1"/>
    <col min="7607" max="7609" width="12.7265625" style="14" customWidth="1"/>
    <col min="7610" max="7613" width="0" style="14" hidden="1" customWidth="1"/>
    <col min="7614" max="7615" width="13.7265625" style="14" customWidth="1"/>
    <col min="7616" max="7616" width="13.1796875" style="14" bestFit="1" customWidth="1"/>
    <col min="7617" max="7854" width="9.1796875" style="14"/>
    <col min="7855" max="7855" width="5.453125" style="14" customWidth="1"/>
    <col min="7856" max="7856" width="54.1796875" style="14" customWidth="1"/>
    <col min="7857" max="7857" width="9.7265625" style="14" customWidth="1"/>
    <col min="7858" max="7862" width="0" style="14" hidden="1" customWidth="1"/>
    <col min="7863" max="7865" width="12.7265625" style="14" customWidth="1"/>
    <col min="7866" max="7869" width="0" style="14" hidden="1" customWidth="1"/>
    <col min="7870" max="7871" width="13.7265625" style="14" customWidth="1"/>
    <col min="7872" max="7872" width="13.1796875" style="14" bestFit="1" customWidth="1"/>
    <col min="7873" max="8110" width="9.1796875" style="14"/>
    <col min="8111" max="8111" width="5.453125" style="14" customWidth="1"/>
    <col min="8112" max="8112" width="54.1796875" style="14" customWidth="1"/>
    <col min="8113" max="8113" width="9.7265625" style="14" customWidth="1"/>
    <col min="8114" max="8118" width="0" style="14" hidden="1" customWidth="1"/>
    <col min="8119" max="8121" width="12.7265625" style="14" customWidth="1"/>
    <col min="8122" max="8125" width="0" style="14" hidden="1" customWidth="1"/>
    <col min="8126" max="8127" width="13.7265625" style="14" customWidth="1"/>
    <col min="8128" max="8128" width="13.1796875" style="14" bestFit="1" customWidth="1"/>
    <col min="8129" max="8366" width="9.1796875" style="14"/>
    <col min="8367" max="8367" width="5.453125" style="14" customWidth="1"/>
    <col min="8368" max="8368" width="54.1796875" style="14" customWidth="1"/>
    <col min="8369" max="8369" width="9.7265625" style="14" customWidth="1"/>
    <col min="8370" max="8374" width="0" style="14" hidden="1" customWidth="1"/>
    <col min="8375" max="8377" width="12.7265625" style="14" customWidth="1"/>
    <col min="8378" max="8381" width="0" style="14" hidden="1" customWidth="1"/>
    <col min="8382" max="8383" width="13.7265625" style="14" customWidth="1"/>
    <col min="8384" max="8384" width="13.1796875" style="14" bestFit="1" customWidth="1"/>
    <col min="8385" max="8622" width="9.1796875" style="14"/>
    <col min="8623" max="8623" width="5.453125" style="14" customWidth="1"/>
    <col min="8624" max="8624" width="54.1796875" style="14" customWidth="1"/>
    <col min="8625" max="8625" width="9.7265625" style="14" customWidth="1"/>
    <col min="8626" max="8630" width="0" style="14" hidden="1" customWidth="1"/>
    <col min="8631" max="8633" width="12.7265625" style="14" customWidth="1"/>
    <col min="8634" max="8637" width="0" style="14" hidden="1" customWidth="1"/>
    <col min="8638" max="8639" width="13.7265625" style="14" customWidth="1"/>
    <col min="8640" max="8640" width="13.1796875" style="14" bestFit="1" customWidth="1"/>
    <col min="8641" max="8878" width="9.1796875" style="14"/>
    <col min="8879" max="8879" width="5.453125" style="14" customWidth="1"/>
    <col min="8880" max="8880" width="54.1796875" style="14" customWidth="1"/>
    <col min="8881" max="8881" width="9.7265625" style="14" customWidth="1"/>
    <col min="8882" max="8886" width="0" style="14" hidden="1" customWidth="1"/>
    <col min="8887" max="8889" width="12.7265625" style="14" customWidth="1"/>
    <col min="8890" max="8893" width="0" style="14" hidden="1" customWidth="1"/>
    <col min="8894" max="8895" width="13.7265625" style="14" customWidth="1"/>
    <col min="8896" max="8896" width="13.1796875" style="14" bestFit="1" customWidth="1"/>
    <col min="8897" max="9134" width="9.1796875" style="14"/>
    <col min="9135" max="9135" width="5.453125" style="14" customWidth="1"/>
    <col min="9136" max="9136" width="54.1796875" style="14" customWidth="1"/>
    <col min="9137" max="9137" width="9.7265625" style="14" customWidth="1"/>
    <col min="9138" max="9142" width="0" style="14" hidden="1" customWidth="1"/>
    <col min="9143" max="9145" width="12.7265625" style="14" customWidth="1"/>
    <col min="9146" max="9149" width="0" style="14" hidden="1" customWidth="1"/>
    <col min="9150" max="9151" width="13.7265625" style="14" customWidth="1"/>
    <col min="9152" max="9152" width="13.1796875" style="14" bestFit="1" customWidth="1"/>
    <col min="9153" max="9390" width="9.1796875" style="14"/>
    <col min="9391" max="9391" width="5.453125" style="14" customWidth="1"/>
    <col min="9392" max="9392" width="54.1796875" style="14" customWidth="1"/>
    <col min="9393" max="9393" width="9.7265625" style="14" customWidth="1"/>
    <col min="9394" max="9398" width="0" style="14" hidden="1" customWidth="1"/>
    <col min="9399" max="9401" width="12.7265625" style="14" customWidth="1"/>
    <col min="9402" max="9405" width="0" style="14" hidden="1" customWidth="1"/>
    <col min="9406" max="9407" width="13.7265625" style="14" customWidth="1"/>
    <col min="9408" max="9408" width="13.1796875" style="14" bestFit="1" customWidth="1"/>
    <col min="9409" max="9646" width="9.1796875" style="14"/>
    <col min="9647" max="9647" width="5.453125" style="14" customWidth="1"/>
    <col min="9648" max="9648" width="54.1796875" style="14" customWidth="1"/>
    <col min="9649" max="9649" width="9.7265625" style="14" customWidth="1"/>
    <col min="9650" max="9654" width="0" style="14" hidden="1" customWidth="1"/>
    <col min="9655" max="9657" width="12.7265625" style="14" customWidth="1"/>
    <col min="9658" max="9661" width="0" style="14" hidden="1" customWidth="1"/>
    <col min="9662" max="9663" width="13.7265625" style="14" customWidth="1"/>
    <col min="9664" max="9664" width="13.1796875" style="14" bestFit="1" customWidth="1"/>
    <col min="9665" max="9902" width="9.1796875" style="14"/>
    <col min="9903" max="9903" width="5.453125" style="14" customWidth="1"/>
    <col min="9904" max="9904" width="54.1796875" style="14" customWidth="1"/>
    <col min="9905" max="9905" width="9.7265625" style="14" customWidth="1"/>
    <col min="9906" max="9910" width="0" style="14" hidden="1" customWidth="1"/>
    <col min="9911" max="9913" width="12.7265625" style="14" customWidth="1"/>
    <col min="9914" max="9917" width="0" style="14" hidden="1" customWidth="1"/>
    <col min="9918" max="9919" width="13.7265625" style="14" customWidth="1"/>
    <col min="9920" max="9920" width="13.1796875" style="14" bestFit="1" customWidth="1"/>
    <col min="9921" max="10158" width="9.1796875" style="14"/>
    <col min="10159" max="10159" width="5.453125" style="14" customWidth="1"/>
    <col min="10160" max="10160" width="54.1796875" style="14" customWidth="1"/>
    <col min="10161" max="10161" width="9.7265625" style="14" customWidth="1"/>
    <col min="10162" max="10166" width="0" style="14" hidden="1" customWidth="1"/>
    <col min="10167" max="10169" width="12.7265625" style="14" customWidth="1"/>
    <col min="10170" max="10173" width="0" style="14" hidden="1" customWidth="1"/>
    <col min="10174" max="10175" width="13.7265625" style="14" customWidth="1"/>
    <col min="10176" max="10176" width="13.1796875" style="14" bestFit="1" customWidth="1"/>
    <col min="10177" max="10414" width="9.1796875" style="14"/>
    <col min="10415" max="10415" width="5.453125" style="14" customWidth="1"/>
    <col min="10416" max="10416" width="54.1796875" style="14" customWidth="1"/>
    <col min="10417" max="10417" width="9.7265625" style="14" customWidth="1"/>
    <col min="10418" max="10422" width="0" style="14" hidden="1" customWidth="1"/>
    <col min="10423" max="10425" width="12.7265625" style="14" customWidth="1"/>
    <col min="10426" max="10429" width="0" style="14" hidden="1" customWidth="1"/>
    <col min="10430" max="10431" width="13.7265625" style="14" customWidth="1"/>
    <col min="10432" max="10432" width="13.1796875" style="14" bestFit="1" customWidth="1"/>
    <col min="10433" max="10670" width="9.1796875" style="14"/>
    <col min="10671" max="10671" width="5.453125" style="14" customWidth="1"/>
    <col min="10672" max="10672" width="54.1796875" style="14" customWidth="1"/>
    <col min="10673" max="10673" width="9.7265625" style="14" customWidth="1"/>
    <col min="10674" max="10678" width="0" style="14" hidden="1" customWidth="1"/>
    <col min="10679" max="10681" width="12.7265625" style="14" customWidth="1"/>
    <col min="10682" max="10685" width="0" style="14" hidden="1" customWidth="1"/>
    <col min="10686" max="10687" width="13.7265625" style="14" customWidth="1"/>
    <col min="10688" max="10688" width="13.1796875" style="14" bestFit="1" customWidth="1"/>
    <col min="10689" max="10926" width="9.1796875" style="14"/>
    <col min="10927" max="10927" width="5.453125" style="14" customWidth="1"/>
    <col min="10928" max="10928" width="54.1796875" style="14" customWidth="1"/>
    <col min="10929" max="10929" width="9.7265625" style="14" customWidth="1"/>
    <col min="10930" max="10934" width="0" style="14" hidden="1" customWidth="1"/>
    <col min="10935" max="10937" width="12.7265625" style="14" customWidth="1"/>
    <col min="10938" max="10941" width="0" style="14" hidden="1" customWidth="1"/>
    <col min="10942" max="10943" width="13.7265625" style="14" customWidth="1"/>
    <col min="10944" max="10944" width="13.1796875" style="14" bestFit="1" customWidth="1"/>
    <col min="10945" max="11182" width="9.1796875" style="14"/>
    <col min="11183" max="11183" width="5.453125" style="14" customWidth="1"/>
    <col min="11184" max="11184" width="54.1796875" style="14" customWidth="1"/>
    <col min="11185" max="11185" width="9.7265625" style="14" customWidth="1"/>
    <col min="11186" max="11190" width="0" style="14" hidden="1" customWidth="1"/>
    <col min="11191" max="11193" width="12.7265625" style="14" customWidth="1"/>
    <col min="11194" max="11197" width="0" style="14" hidden="1" customWidth="1"/>
    <col min="11198" max="11199" width="13.7265625" style="14" customWidth="1"/>
    <col min="11200" max="11200" width="13.1796875" style="14" bestFit="1" customWidth="1"/>
    <col min="11201" max="11438" width="9.1796875" style="14"/>
    <col min="11439" max="11439" width="5.453125" style="14" customWidth="1"/>
    <col min="11440" max="11440" width="54.1796875" style="14" customWidth="1"/>
    <col min="11441" max="11441" width="9.7265625" style="14" customWidth="1"/>
    <col min="11442" max="11446" width="0" style="14" hidden="1" customWidth="1"/>
    <col min="11447" max="11449" width="12.7265625" style="14" customWidth="1"/>
    <col min="11450" max="11453" width="0" style="14" hidden="1" customWidth="1"/>
    <col min="11454" max="11455" width="13.7265625" style="14" customWidth="1"/>
    <col min="11456" max="11456" width="13.1796875" style="14" bestFit="1" customWidth="1"/>
    <col min="11457" max="11694" width="9.1796875" style="14"/>
    <col min="11695" max="11695" width="5.453125" style="14" customWidth="1"/>
    <col min="11696" max="11696" width="54.1796875" style="14" customWidth="1"/>
    <col min="11697" max="11697" width="9.7265625" style="14" customWidth="1"/>
    <col min="11698" max="11702" width="0" style="14" hidden="1" customWidth="1"/>
    <col min="11703" max="11705" width="12.7265625" style="14" customWidth="1"/>
    <col min="11706" max="11709" width="0" style="14" hidden="1" customWidth="1"/>
    <col min="11710" max="11711" width="13.7265625" style="14" customWidth="1"/>
    <col min="11712" max="11712" width="13.1796875" style="14" bestFit="1" customWidth="1"/>
    <col min="11713" max="11950" width="9.1796875" style="14"/>
    <col min="11951" max="11951" width="5.453125" style="14" customWidth="1"/>
    <col min="11952" max="11952" width="54.1796875" style="14" customWidth="1"/>
    <col min="11953" max="11953" width="9.7265625" style="14" customWidth="1"/>
    <col min="11954" max="11958" width="0" style="14" hidden="1" customWidth="1"/>
    <col min="11959" max="11961" width="12.7265625" style="14" customWidth="1"/>
    <col min="11962" max="11965" width="0" style="14" hidden="1" customWidth="1"/>
    <col min="11966" max="11967" width="13.7265625" style="14" customWidth="1"/>
    <col min="11968" max="11968" width="13.1796875" style="14" bestFit="1" customWidth="1"/>
    <col min="11969" max="12206" width="9.1796875" style="14"/>
    <col min="12207" max="12207" width="5.453125" style="14" customWidth="1"/>
    <col min="12208" max="12208" width="54.1796875" style="14" customWidth="1"/>
    <col min="12209" max="12209" width="9.7265625" style="14" customWidth="1"/>
    <col min="12210" max="12214" width="0" style="14" hidden="1" customWidth="1"/>
    <col min="12215" max="12217" width="12.7265625" style="14" customWidth="1"/>
    <col min="12218" max="12221" width="0" style="14" hidden="1" customWidth="1"/>
    <col min="12222" max="12223" width="13.7265625" style="14" customWidth="1"/>
    <col min="12224" max="12224" width="13.1796875" style="14" bestFit="1" customWidth="1"/>
    <col min="12225" max="12462" width="9.1796875" style="14"/>
    <col min="12463" max="12463" width="5.453125" style="14" customWidth="1"/>
    <col min="12464" max="12464" width="54.1796875" style="14" customWidth="1"/>
    <col min="12465" max="12465" width="9.7265625" style="14" customWidth="1"/>
    <col min="12466" max="12470" width="0" style="14" hidden="1" customWidth="1"/>
    <col min="12471" max="12473" width="12.7265625" style="14" customWidth="1"/>
    <col min="12474" max="12477" width="0" style="14" hidden="1" customWidth="1"/>
    <col min="12478" max="12479" width="13.7265625" style="14" customWidth="1"/>
    <col min="12480" max="12480" width="13.1796875" style="14" bestFit="1" customWidth="1"/>
    <col min="12481" max="12718" width="9.1796875" style="14"/>
    <col min="12719" max="12719" width="5.453125" style="14" customWidth="1"/>
    <col min="12720" max="12720" width="54.1796875" style="14" customWidth="1"/>
    <col min="12721" max="12721" width="9.7265625" style="14" customWidth="1"/>
    <col min="12722" max="12726" width="0" style="14" hidden="1" customWidth="1"/>
    <col min="12727" max="12729" width="12.7265625" style="14" customWidth="1"/>
    <col min="12730" max="12733" width="0" style="14" hidden="1" customWidth="1"/>
    <col min="12734" max="12735" width="13.7265625" style="14" customWidth="1"/>
    <col min="12736" max="12736" width="13.1796875" style="14" bestFit="1" customWidth="1"/>
    <col min="12737" max="12974" width="9.1796875" style="14"/>
    <col min="12975" max="12975" width="5.453125" style="14" customWidth="1"/>
    <col min="12976" max="12976" width="54.1796875" style="14" customWidth="1"/>
    <col min="12977" max="12977" width="9.7265625" style="14" customWidth="1"/>
    <col min="12978" max="12982" width="0" style="14" hidden="1" customWidth="1"/>
    <col min="12983" max="12985" width="12.7265625" style="14" customWidth="1"/>
    <col min="12986" max="12989" width="0" style="14" hidden="1" customWidth="1"/>
    <col min="12990" max="12991" width="13.7265625" style="14" customWidth="1"/>
    <col min="12992" max="12992" width="13.1796875" style="14" bestFit="1" customWidth="1"/>
    <col min="12993" max="13230" width="9.1796875" style="14"/>
    <col min="13231" max="13231" width="5.453125" style="14" customWidth="1"/>
    <col min="13232" max="13232" width="54.1796875" style="14" customWidth="1"/>
    <col min="13233" max="13233" width="9.7265625" style="14" customWidth="1"/>
    <col min="13234" max="13238" width="0" style="14" hidden="1" customWidth="1"/>
    <col min="13239" max="13241" width="12.7265625" style="14" customWidth="1"/>
    <col min="13242" max="13245" width="0" style="14" hidden="1" customWidth="1"/>
    <col min="13246" max="13247" width="13.7265625" style="14" customWidth="1"/>
    <col min="13248" max="13248" width="13.1796875" style="14" bestFit="1" customWidth="1"/>
    <col min="13249" max="13486" width="9.1796875" style="14"/>
    <col min="13487" max="13487" width="5.453125" style="14" customWidth="1"/>
    <col min="13488" max="13488" width="54.1796875" style="14" customWidth="1"/>
    <col min="13489" max="13489" width="9.7265625" style="14" customWidth="1"/>
    <col min="13490" max="13494" width="0" style="14" hidden="1" customWidth="1"/>
    <col min="13495" max="13497" width="12.7265625" style="14" customWidth="1"/>
    <col min="13498" max="13501" width="0" style="14" hidden="1" customWidth="1"/>
    <col min="13502" max="13503" width="13.7265625" style="14" customWidth="1"/>
    <col min="13504" max="13504" width="13.1796875" style="14" bestFit="1" customWidth="1"/>
    <col min="13505" max="13742" width="9.1796875" style="14"/>
    <col min="13743" max="13743" width="5.453125" style="14" customWidth="1"/>
    <col min="13744" max="13744" width="54.1796875" style="14" customWidth="1"/>
    <col min="13745" max="13745" width="9.7265625" style="14" customWidth="1"/>
    <col min="13746" max="13750" width="0" style="14" hidden="1" customWidth="1"/>
    <col min="13751" max="13753" width="12.7265625" style="14" customWidth="1"/>
    <col min="13754" max="13757" width="0" style="14" hidden="1" customWidth="1"/>
    <col min="13758" max="13759" width="13.7265625" style="14" customWidth="1"/>
    <col min="13760" max="13760" width="13.1796875" style="14" bestFit="1" customWidth="1"/>
    <col min="13761" max="13998" width="9.1796875" style="14"/>
    <col min="13999" max="13999" width="5.453125" style="14" customWidth="1"/>
    <col min="14000" max="14000" width="54.1796875" style="14" customWidth="1"/>
    <col min="14001" max="14001" width="9.7265625" style="14" customWidth="1"/>
    <col min="14002" max="14006" width="0" style="14" hidden="1" customWidth="1"/>
    <col min="14007" max="14009" width="12.7265625" style="14" customWidth="1"/>
    <col min="14010" max="14013" width="0" style="14" hidden="1" customWidth="1"/>
    <col min="14014" max="14015" width="13.7265625" style="14" customWidth="1"/>
    <col min="14016" max="14016" width="13.1796875" style="14" bestFit="1" customWidth="1"/>
    <col min="14017" max="14254" width="9.1796875" style="14"/>
    <col min="14255" max="14255" width="5.453125" style="14" customWidth="1"/>
    <col min="14256" max="14256" width="54.1796875" style="14" customWidth="1"/>
    <col min="14257" max="14257" width="9.7265625" style="14" customWidth="1"/>
    <col min="14258" max="14262" width="0" style="14" hidden="1" customWidth="1"/>
    <col min="14263" max="14265" width="12.7265625" style="14" customWidth="1"/>
    <col min="14266" max="14269" width="0" style="14" hidden="1" customWidth="1"/>
    <col min="14270" max="14271" width="13.7265625" style="14" customWidth="1"/>
    <col min="14272" max="14272" width="13.1796875" style="14" bestFit="1" customWidth="1"/>
    <col min="14273" max="14510" width="9.1796875" style="14"/>
    <col min="14511" max="14511" width="5.453125" style="14" customWidth="1"/>
    <col min="14512" max="14512" width="54.1796875" style="14" customWidth="1"/>
    <col min="14513" max="14513" width="9.7265625" style="14" customWidth="1"/>
    <col min="14514" max="14518" width="0" style="14" hidden="1" customWidth="1"/>
    <col min="14519" max="14521" width="12.7265625" style="14" customWidth="1"/>
    <col min="14522" max="14525" width="0" style="14" hidden="1" customWidth="1"/>
    <col min="14526" max="14527" width="13.7265625" style="14" customWidth="1"/>
    <col min="14528" max="14528" width="13.1796875" style="14" bestFit="1" customWidth="1"/>
    <col min="14529" max="14766" width="9.1796875" style="14"/>
    <col min="14767" max="14767" width="5.453125" style="14" customWidth="1"/>
    <col min="14768" max="14768" width="54.1796875" style="14" customWidth="1"/>
    <col min="14769" max="14769" width="9.7265625" style="14" customWidth="1"/>
    <col min="14770" max="14774" width="0" style="14" hidden="1" customWidth="1"/>
    <col min="14775" max="14777" width="12.7265625" style="14" customWidth="1"/>
    <col min="14778" max="14781" width="0" style="14" hidden="1" customWidth="1"/>
    <col min="14782" max="14783" width="13.7265625" style="14" customWidth="1"/>
    <col min="14784" max="14784" width="13.1796875" style="14" bestFit="1" customWidth="1"/>
    <col min="14785" max="15022" width="9.1796875" style="14"/>
    <col min="15023" max="15023" width="5.453125" style="14" customWidth="1"/>
    <col min="15024" max="15024" width="54.1796875" style="14" customWidth="1"/>
    <col min="15025" max="15025" width="9.7265625" style="14" customWidth="1"/>
    <col min="15026" max="15030" width="0" style="14" hidden="1" customWidth="1"/>
    <col min="15031" max="15033" width="12.7265625" style="14" customWidth="1"/>
    <col min="15034" max="15037" width="0" style="14" hidden="1" customWidth="1"/>
    <col min="15038" max="15039" width="13.7265625" style="14" customWidth="1"/>
    <col min="15040" max="15040" width="13.1796875" style="14" bestFit="1" customWidth="1"/>
    <col min="15041" max="15278" width="9.1796875" style="14"/>
    <col min="15279" max="15279" width="5.453125" style="14" customWidth="1"/>
    <col min="15280" max="15280" width="54.1796875" style="14" customWidth="1"/>
    <col min="15281" max="15281" width="9.7265625" style="14" customWidth="1"/>
    <col min="15282" max="15286" width="0" style="14" hidden="1" customWidth="1"/>
    <col min="15287" max="15289" width="12.7265625" style="14" customWidth="1"/>
    <col min="15290" max="15293" width="0" style="14" hidden="1" customWidth="1"/>
    <col min="15294" max="15295" width="13.7265625" style="14" customWidth="1"/>
    <col min="15296" max="15296" width="13.1796875" style="14" bestFit="1" customWidth="1"/>
    <col min="15297" max="15534" width="9.1796875" style="14"/>
    <col min="15535" max="15535" width="5.453125" style="14" customWidth="1"/>
    <col min="15536" max="15536" width="54.1796875" style="14" customWidth="1"/>
    <col min="15537" max="15537" width="9.7265625" style="14" customWidth="1"/>
    <col min="15538" max="15542" width="0" style="14" hidden="1" customWidth="1"/>
    <col min="15543" max="15545" width="12.7265625" style="14" customWidth="1"/>
    <col min="15546" max="15549" width="0" style="14" hidden="1" customWidth="1"/>
    <col min="15550" max="15551" width="13.7265625" style="14" customWidth="1"/>
    <col min="15552" max="15552" width="13.1796875" style="14" bestFit="1" customWidth="1"/>
    <col min="15553" max="15790" width="9.1796875" style="14"/>
    <col min="15791" max="15791" width="5.453125" style="14" customWidth="1"/>
    <col min="15792" max="15792" width="54.1796875" style="14" customWidth="1"/>
    <col min="15793" max="15793" width="9.7265625" style="14" customWidth="1"/>
    <col min="15794" max="15798" width="0" style="14" hidden="1" customWidth="1"/>
    <col min="15799" max="15801" width="12.7265625" style="14" customWidth="1"/>
    <col min="15802" max="15805" width="0" style="14" hidden="1" customWidth="1"/>
    <col min="15806" max="15807" width="13.7265625" style="14" customWidth="1"/>
    <col min="15808" max="15808" width="13.1796875" style="14" bestFit="1" customWidth="1"/>
    <col min="15809" max="16046" width="9.1796875" style="14"/>
    <col min="16047" max="16047" width="5.453125" style="14" customWidth="1"/>
    <col min="16048" max="16048" width="54.1796875" style="14" customWidth="1"/>
    <col min="16049" max="16049" width="9.7265625" style="14" customWidth="1"/>
    <col min="16050" max="16054" width="0" style="14" hidden="1" customWidth="1"/>
    <col min="16055" max="16057" width="12.7265625" style="14" customWidth="1"/>
    <col min="16058" max="16061" width="0" style="14" hidden="1" customWidth="1"/>
    <col min="16062" max="16063" width="13.7265625" style="14" customWidth="1"/>
    <col min="16064" max="16064" width="13.1796875" style="14" bestFit="1" customWidth="1"/>
    <col min="16065" max="16384" width="9.1796875" style="14"/>
  </cols>
  <sheetData>
    <row r="1" spans="1:12" x14ac:dyDescent="0.35">
      <c r="E1" s="139" t="s">
        <v>353</v>
      </c>
      <c r="F1" s="139"/>
      <c r="G1" s="139"/>
    </row>
    <row r="2" spans="1:12" ht="46.5" customHeight="1" x14ac:dyDescent="0.35">
      <c r="A2" s="140" t="s">
        <v>405</v>
      </c>
      <c r="B2" s="140"/>
      <c r="C2" s="140"/>
      <c r="D2" s="140"/>
      <c r="E2" s="140"/>
      <c r="F2" s="140"/>
      <c r="G2" s="140"/>
      <c r="H2" s="19"/>
      <c r="I2" s="19"/>
      <c r="J2" s="19"/>
      <c r="K2" s="19"/>
      <c r="L2" s="19"/>
    </row>
    <row r="3" spans="1:12" s="6" customFormat="1" ht="18.75" customHeight="1" x14ac:dyDescent="0.35">
      <c r="A3" s="141" t="str">
        <f>'01 Chi tieu TH '!A3:H3</f>
        <v>(Kèm theo báo cáo số      /BC-UBND ngày   6/2026 của UBND xã Lùng Phình)</v>
      </c>
      <c r="B3" s="141"/>
      <c r="C3" s="141"/>
      <c r="D3" s="141"/>
      <c r="E3" s="141"/>
      <c r="F3" s="141"/>
      <c r="G3" s="141"/>
      <c r="H3" s="20"/>
      <c r="I3" s="20"/>
      <c r="J3" s="20"/>
      <c r="K3" s="20"/>
      <c r="L3" s="20"/>
    </row>
    <row r="4" spans="1:12" s="6" customFormat="1" ht="13.5" customHeight="1" x14ac:dyDescent="0.35">
      <c r="A4" s="21"/>
      <c r="B4" s="67"/>
      <c r="C4" s="23"/>
      <c r="D4" s="29"/>
      <c r="E4" s="30"/>
      <c r="F4" s="30"/>
      <c r="G4" s="23"/>
    </row>
    <row r="5" spans="1:12" s="13" customFormat="1" ht="30.75" customHeight="1" x14ac:dyDescent="0.35">
      <c r="A5" s="142" t="s">
        <v>0</v>
      </c>
      <c r="B5" s="143" t="s">
        <v>1</v>
      </c>
      <c r="C5" s="144" t="s">
        <v>2</v>
      </c>
      <c r="D5" s="145" t="s">
        <v>160</v>
      </c>
      <c r="E5" s="145"/>
      <c r="F5" s="146" t="s">
        <v>399</v>
      </c>
      <c r="G5" s="145" t="s">
        <v>407</v>
      </c>
      <c r="H5" s="145" t="s">
        <v>408</v>
      </c>
      <c r="I5" s="148" t="s">
        <v>409</v>
      </c>
      <c r="J5" s="146" t="s">
        <v>410</v>
      </c>
      <c r="K5" s="146" t="s">
        <v>412</v>
      </c>
      <c r="L5" s="135" t="s">
        <v>3</v>
      </c>
    </row>
    <row r="6" spans="1:12" s="13" customFormat="1" ht="60.75" customHeight="1" x14ac:dyDescent="0.35">
      <c r="A6" s="142"/>
      <c r="B6" s="143"/>
      <c r="C6" s="144"/>
      <c r="D6" s="32" t="s">
        <v>185</v>
      </c>
      <c r="E6" s="33" t="s">
        <v>4</v>
      </c>
      <c r="F6" s="147"/>
      <c r="G6" s="145"/>
      <c r="H6" s="145"/>
      <c r="I6" s="149"/>
      <c r="J6" s="147"/>
      <c r="K6" s="147"/>
      <c r="L6" s="136"/>
    </row>
    <row r="7" spans="1:12" s="13" customFormat="1" ht="30.75" customHeight="1" x14ac:dyDescent="0.35">
      <c r="A7" s="113">
        <v>1</v>
      </c>
      <c r="B7" s="113">
        <v>2</v>
      </c>
      <c r="C7" s="113">
        <v>3</v>
      </c>
      <c r="D7" s="114">
        <v>4</v>
      </c>
      <c r="E7" s="113">
        <v>5</v>
      </c>
      <c r="F7" s="115">
        <v>6</v>
      </c>
      <c r="G7" s="116" t="s">
        <v>413</v>
      </c>
      <c r="H7" s="116" t="s">
        <v>414</v>
      </c>
      <c r="I7" s="112">
        <v>9</v>
      </c>
      <c r="J7" s="116" t="s">
        <v>415</v>
      </c>
      <c r="K7" s="116" t="s">
        <v>416</v>
      </c>
      <c r="L7" s="118">
        <v>11</v>
      </c>
    </row>
    <row r="8" spans="1:12" s="28" customFormat="1" ht="29.25" customHeight="1" x14ac:dyDescent="0.35">
      <c r="A8" s="54" t="s">
        <v>10</v>
      </c>
      <c r="B8" s="40" t="s">
        <v>387</v>
      </c>
      <c r="C8" s="99"/>
      <c r="D8" s="3"/>
      <c r="E8" s="1"/>
      <c r="F8" s="1"/>
      <c r="G8" s="75"/>
      <c r="H8" s="105"/>
      <c r="I8" s="105"/>
      <c r="J8" s="105"/>
      <c r="K8" s="105"/>
      <c r="L8" s="105"/>
    </row>
    <row r="9" spans="1:12" s="28" customFormat="1" ht="29.25" customHeight="1" x14ac:dyDescent="0.35">
      <c r="A9" s="8">
        <v>1</v>
      </c>
      <c r="B9" s="9" t="s">
        <v>388</v>
      </c>
      <c r="C9" s="79" t="s">
        <v>389</v>
      </c>
      <c r="D9" s="3">
        <v>1095</v>
      </c>
      <c r="E9" s="3">
        <v>1095</v>
      </c>
      <c r="F9" s="3"/>
      <c r="G9" s="75"/>
      <c r="H9" s="105"/>
      <c r="I9" s="105"/>
      <c r="J9" s="105"/>
      <c r="K9" s="105"/>
      <c r="L9" s="105"/>
    </row>
    <row r="10" spans="1:12" s="28" customFormat="1" ht="29.25" customHeight="1" x14ac:dyDescent="0.35">
      <c r="A10" s="8">
        <v>2</v>
      </c>
      <c r="B10" s="9" t="s">
        <v>390</v>
      </c>
      <c r="C10" s="79" t="s">
        <v>389</v>
      </c>
      <c r="D10" s="3">
        <v>166776</v>
      </c>
      <c r="E10" s="3">
        <v>166776</v>
      </c>
      <c r="F10" s="3"/>
      <c r="G10" s="75"/>
      <c r="H10" s="105"/>
      <c r="I10" s="105"/>
      <c r="J10" s="105"/>
      <c r="K10" s="105"/>
      <c r="L10" s="105"/>
    </row>
    <row r="11" spans="1:12" s="28" customFormat="1" ht="29.25" customHeight="1" x14ac:dyDescent="0.35">
      <c r="A11" s="10">
        <v>3</v>
      </c>
      <c r="B11" s="47" t="s">
        <v>391</v>
      </c>
      <c r="C11" s="100" t="s">
        <v>389</v>
      </c>
      <c r="D11" s="3">
        <v>166776</v>
      </c>
      <c r="E11" s="3">
        <v>166776</v>
      </c>
      <c r="F11" s="3"/>
      <c r="G11" s="75"/>
      <c r="H11" s="105"/>
      <c r="I11" s="105"/>
      <c r="J11" s="105"/>
      <c r="K11" s="105"/>
      <c r="L11" s="105"/>
    </row>
    <row r="12" spans="1:12" s="28" customFormat="1" ht="29.25" customHeight="1" x14ac:dyDescent="0.35">
      <c r="A12" s="17" t="s">
        <v>16</v>
      </c>
      <c r="B12" s="40" t="s">
        <v>392</v>
      </c>
      <c r="C12" s="99"/>
      <c r="D12" s="3"/>
      <c r="E12" s="3"/>
      <c r="F12" s="3"/>
      <c r="G12" s="75"/>
      <c r="H12" s="105"/>
      <c r="I12" s="105"/>
      <c r="J12" s="105"/>
      <c r="K12" s="105"/>
      <c r="L12" s="105"/>
    </row>
    <row r="13" spans="1:12" s="28" customFormat="1" ht="29.25" customHeight="1" x14ac:dyDescent="0.35">
      <c r="A13" s="5">
        <v>1</v>
      </c>
      <c r="B13" s="41" t="s">
        <v>393</v>
      </c>
      <c r="C13" s="53" t="s">
        <v>142</v>
      </c>
      <c r="D13" s="37"/>
      <c r="E13" s="48">
        <v>2239</v>
      </c>
      <c r="F13" s="48"/>
      <c r="G13" s="75"/>
      <c r="H13" s="105"/>
      <c r="I13" s="105"/>
      <c r="J13" s="105"/>
      <c r="K13" s="105"/>
      <c r="L13" s="105"/>
    </row>
    <row r="14" spans="1:12" s="28" customFormat="1" ht="29.25" customHeight="1" x14ac:dyDescent="0.35">
      <c r="A14" s="5" t="s">
        <v>6</v>
      </c>
      <c r="B14" s="41" t="s">
        <v>394</v>
      </c>
      <c r="C14" s="53" t="s">
        <v>142</v>
      </c>
      <c r="D14" s="37"/>
      <c r="E14" s="48">
        <v>570</v>
      </c>
      <c r="F14" s="48"/>
      <c r="G14" s="75"/>
      <c r="H14" s="105"/>
      <c r="I14" s="105"/>
      <c r="J14" s="105"/>
      <c r="K14" s="105"/>
      <c r="L14" s="105"/>
    </row>
    <row r="15" spans="1:12" s="28" customFormat="1" ht="29.25" customHeight="1" x14ac:dyDescent="0.35">
      <c r="A15" s="5">
        <v>2</v>
      </c>
      <c r="B15" s="41" t="s">
        <v>395</v>
      </c>
      <c r="C15" s="53" t="s">
        <v>5</v>
      </c>
      <c r="D15" s="37"/>
      <c r="E15" s="98">
        <v>25.46</v>
      </c>
      <c r="F15" s="98"/>
      <c r="G15" s="75"/>
      <c r="H15" s="105"/>
      <c r="I15" s="105"/>
      <c r="J15" s="105"/>
      <c r="K15" s="105"/>
      <c r="L15" s="105"/>
    </row>
    <row r="16" spans="1:12" s="28" customFormat="1" ht="29.25" customHeight="1" x14ac:dyDescent="0.35">
      <c r="A16" s="5">
        <v>3</v>
      </c>
      <c r="B16" s="41" t="s">
        <v>143</v>
      </c>
      <c r="C16" s="53" t="s">
        <v>142</v>
      </c>
      <c r="D16" s="37"/>
      <c r="E16" s="48">
        <v>160</v>
      </c>
      <c r="F16" s="48"/>
      <c r="G16" s="75"/>
      <c r="H16" s="105"/>
      <c r="I16" s="105"/>
      <c r="J16" s="105"/>
      <c r="K16" s="105"/>
      <c r="L16" s="105"/>
    </row>
    <row r="17" spans="1:12" s="28" customFormat="1" ht="29.25" customHeight="1" x14ac:dyDescent="0.35">
      <c r="A17" s="5">
        <v>4</v>
      </c>
      <c r="B17" s="49" t="s">
        <v>396</v>
      </c>
      <c r="C17" s="53" t="s">
        <v>5</v>
      </c>
      <c r="D17" s="51">
        <v>7.15</v>
      </c>
      <c r="E17" s="51">
        <v>7.15</v>
      </c>
      <c r="F17" s="51"/>
      <c r="G17" s="75"/>
      <c r="H17" s="105"/>
      <c r="I17" s="105"/>
      <c r="J17" s="105"/>
      <c r="K17" s="105"/>
      <c r="L17" s="105"/>
    </row>
    <row r="18" spans="1:12" s="28" customFormat="1" ht="29.25" customHeight="1" x14ac:dyDescent="0.35">
      <c r="A18" s="5">
        <v>5</v>
      </c>
      <c r="B18" s="41" t="s">
        <v>144</v>
      </c>
      <c r="C18" s="53" t="s">
        <v>142</v>
      </c>
      <c r="D18" s="37"/>
      <c r="E18" s="48">
        <f>E14-E16</f>
        <v>410</v>
      </c>
      <c r="F18" s="48"/>
      <c r="G18" s="75"/>
      <c r="H18" s="105"/>
      <c r="I18" s="105"/>
      <c r="J18" s="105"/>
      <c r="K18" s="105"/>
      <c r="L18" s="105"/>
    </row>
    <row r="19" spans="1:12" s="28" customFormat="1" ht="29.25" customHeight="1" x14ac:dyDescent="0.35">
      <c r="A19" s="18" t="s">
        <v>18</v>
      </c>
      <c r="B19" s="52" t="s">
        <v>397</v>
      </c>
      <c r="C19" s="101"/>
      <c r="D19" s="37"/>
      <c r="E19" s="37"/>
      <c r="F19" s="37"/>
      <c r="G19" s="75"/>
      <c r="H19" s="105"/>
      <c r="I19" s="105"/>
      <c r="J19" s="105"/>
      <c r="K19" s="105"/>
      <c r="L19" s="105"/>
    </row>
    <row r="20" spans="1:12" s="28" customFormat="1" ht="29.25" customHeight="1" x14ac:dyDescent="0.35">
      <c r="A20" s="15">
        <v>1</v>
      </c>
      <c r="B20" s="25" t="s">
        <v>299</v>
      </c>
      <c r="C20" s="102" t="s">
        <v>142</v>
      </c>
      <c r="D20" s="37"/>
      <c r="E20" s="36">
        <v>10</v>
      </c>
      <c r="F20" s="36"/>
      <c r="G20" s="75"/>
      <c r="H20" s="105"/>
      <c r="I20" s="105"/>
      <c r="J20" s="105"/>
      <c r="K20" s="105"/>
      <c r="L20" s="105"/>
    </row>
    <row r="21" spans="1:12" s="28" customFormat="1" ht="29.25" customHeight="1" x14ac:dyDescent="0.35">
      <c r="A21" s="15">
        <v>2</v>
      </c>
      <c r="B21" s="25" t="s">
        <v>300</v>
      </c>
      <c r="C21" s="102" t="s">
        <v>142</v>
      </c>
      <c r="D21" s="37"/>
      <c r="E21" s="36">
        <v>10</v>
      </c>
      <c r="F21" s="36"/>
      <c r="G21" s="75"/>
      <c r="H21" s="105"/>
      <c r="I21" s="105"/>
      <c r="J21" s="105"/>
      <c r="K21" s="105"/>
      <c r="L21" s="105"/>
    </row>
    <row r="22" spans="1:12" s="28" customFormat="1" ht="29.25" customHeight="1" x14ac:dyDescent="0.35">
      <c r="A22" s="8">
        <v>3</v>
      </c>
      <c r="B22" s="25" t="s">
        <v>263</v>
      </c>
      <c r="C22" s="103" t="s">
        <v>265</v>
      </c>
      <c r="D22" s="48">
        <v>1</v>
      </c>
      <c r="E22" s="48">
        <v>1</v>
      </c>
      <c r="F22" s="48"/>
      <c r="G22" s="75"/>
      <c r="H22" s="105"/>
      <c r="I22" s="105"/>
      <c r="J22" s="105"/>
      <c r="K22" s="105"/>
      <c r="L22" s="105"/>
    </row>
    <row r="23" spans="1:12" s="28" customFormat="1" ht="29.25" customHeight="1" x14ac:dyDescent="0.35">
      <c r="A23" s="8">
        <v>4</v>
      </c>
      <c r="B23" s="25" t="s">
        <v>264</v>
      </c>
      <c r="C23" s="103" t="s">
        <v>266</v>
      </c>
      <c r="D23" s="48">
        <v>5</v>
      </c>
      <c r="E23" s="48">
        <v>5</v>
      </c>
      <c r="F23" s="48"/>
      <c r="G23" s="75"/>
      <c r="H23" s="105"/>
      <c r="I23" s="105"/>
      <c r="J23" s="105"/>
      <c r="K23" s="105"/>
      <c r="L23" s="105"/>
    </row>
    <row r="24" spans="1:12" s="28" customFormat="1" ht="29.25" customHeight="1" x14ac:dyDescent="0.35">
      <c r="A24" s="8">
        <v>5</v>
      </c>
      <c r="B24" s="68" t="s">
        <v>183</v>
      </c>
      <c r="C24" s="7" t="s">
        <v>398</v>
      </c>
      <c r="D24" s="61">
        <v>3</v>
      </c>
      <c r="E24" s="1">
        <v>3</v>
      </c>
      <c r="F24" s="1"/>
      <c r="G24" s="75"/>
      <c r="H24" s="105"/>
      <c r="I24" s="105"/>
      <c r="J24" s="105"/>
      <c r="K24" s="105"/>
      <c r="L24" s="105"/>
    </row>
  </sheetData>
  <mergeCells count="14">
    <mergeCell ref="E1:G1"/>
    <mergeCell ref="A2:G2"/>
    <mergeCell ref="A3:G3"/>
    <mergeCell ref="A5:A6"/>
    <mergeCell ref="B5:B6"/>
    <mergeCell ref="C5:C6"/>
    <mergeCell ref="D5:E5"/>
    <mergeCell ref="G5:G6"/>
    <mergeCell ref="F5:F6"/>
    <mergeCell ref="J5:J6"/>
    <mergeCell ref="K5:K6"/>
    <mergeCell ref="L5:L6"/>
    <mergeCell ref="H5:H6"/>
    <mergeCell ref="I5:I6"/>
  </mergeCells>
  <pageMargins left="0.62" right="0.2" top="0.43307086614173229" bottom="0.43307086614173229" header="0.19685039370078741" footer="0"/>
  <pageSetup paperSize="9" firstPageNumber="3" fitToHeight="0"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16</vt:i4>
      </vt:variant>
    </vt:vector>
  </HeadingPairs>
  <TitlesOfParts>
    <vt:vector size="24" baseType="lpstr">
      <vt:lpstr>01 Chi tieu TH </vt:lpstr>
      <vt:lpstr>02 NLN, chan nuoi thu y...(PKT)</vt:lpstr>
      <vt:lpstr>03 Y te (PVH)</vt:lpstr>
      <vt:lpstr>04 GD (PVH)</vt:lpstr>
      <vt:lpstr>05 VH, CQDT (PVH+HCC)</vt:lpstr>
      <vt:lpstr>06 LĐ viec lam</vt:lpstr>
      <vt:lpstr>07 TNMT (PKT)</vt:lpstr>
      <vt:lpstr>08 TCNS ... (PKT)</vt:lpstr>
      <vt:lpstr>'01 Chi tieu TH '!Print_Area</vt:lpstr>
      <vt:lpstr>'02 NLN, chan nuoi thu y...(PKT)'!Print_Area</vt:lpstr>
      <vt:lpstr>'03 Y te (PVH)'!Print_Area</vt:lpstr>
      <vt:lpstr>'04 GD (PVH)'!Print_Area</vt:lpstr>
      <vt:lpstr>'05 VH, CQDT (PVH+HCC)'!Print_Area</vt:lpstr>
      <vt:lpstr>'06 LĐ viec lam'!Print_Area</vt:lpstr>
      <vt:lpstr>'07 TNMT (PKT)'!Print_Area</vt:lpstr>
      <vt:lpstr>'08 TCNS ... (PKT)'!Print_Area</vt:lpstr>
      <vt:lpstr>'01 Chi tieu TH '!Print_Titles</vt:lpstr>
      <vt:lpstr>'02 NLN, chan nuoi thu y...(PKT)'!Print_Titles</vt:lpstr>
      <vt:lpstr>'03 Y te (PVH)'!Print_Titles</vt:lpstr>
      <vt:lpstr>'04 GD (PVH)'!Print_Titles</vt:lpstr>
      <vt:lpstr>'05 VH, CQDT (PVH+HCC)'!Print_Titles</vt:lpstr>
      <vt:lpstr>'06 LĐ viec lam'!Print_Titles</vt:lpstr>
      <vt:lpstr>'07 TNMT (PKT)'!Print_Titles</vt:lpstr>
      <vt:lpstr>'08 TCNS ... (PKT)'!Print_Titles</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2255</cp:lastModifiedBy>
  <cp:lastPrinted>2026-06-12T01:33:03Z</cp:lastPrinted>
  <dcterms:created xsi:type="dcterms:W3CDTF">2025-07-10T13:14:55Z</dcterms:created>
  <dcterms:modified xsi:type="dcterms:W3CDTF">2026-06-23T02:35:56Z</dcterms:modified>
</cp:coreProperties>
</file>