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9200" windowHeight="6920"/>
  </bookViews>
  <sheets>
    <sheet name="KQ" sheetId="5" r:id="rId1"/>
  </sheets>
  <definedNames>
    <definedName name="__TH4" localSheetId="0" hidden="1">{"'Sheet1'!$L$16"}</definedName>
    <definedName name="__TH4" hidden="1">{"'Sheet1'!$L$16"}</definedName>
    <definedName name="_Fill" localSheetId="0" hidden="1">#REF!</definedName>
    <definedName name="_Fill" hidden="1">#REF!</definedName>
    <definedName name="_xlnm._FilterDatabase" localSheetId="0" hidden="1">KQ!$A$7:$AW$68</definedName>
    <definedName name="_Order1" hidden="1">255</definedName>
    <definedName name="_Order2" hidden="1">255</definedName>
    <definedName name="_Sort" localSheetId="0" hidden="1">#REF!</definedName>
    <definedName name="_Sort" hidden="1">#REF!</definedName>
    <definedName name="dđ" localSheetId="0" hidden="1">{"'Sheet1'!$L$16"}</definedName>
    <definedName name="dđ" hidden="1">{"'Sheet1'!$L$16"}</definedName>
    <definedName name="h" localSheetId="0" hidden="1">{"'Sheet1'!$L$16"}</definedName>
    <definedName name="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_xlnm.Print_Area" localSheetId="0">KQ!$A$1:$AW$82</definedName>
    <definedName name="_xlnm.Print_Titles" localSheetId="0">KQ!$5:$6</definedName>
    <definedName name="TaxXL">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<sst xmlns="http://schemas.openxmlformats.org/spreadsheetml/2006/main" count="226" uniqueCount="152">
  <si>
    <t>Biểu 01</t>
  </si>
  <si>
    <t>KẾT QUẢ THỰC HIỆN CHỈ TIÊU KẾ HOẠCH PHÁT TRIỂN KINH TẾ - XÃ HỘI THÁNG 8 NĂM 2026</t>
  </si>
  <si>
    <t>(Kèm theo Báo cáo số:        -BC-ĐU ngày     /8/2026 của Đảng ủy  xã Lùng Phình)</t>
  </si>
  <si>
    <t>TT</t>
  </si>
  <si>
    <t>Chỉ tiêu</t>
  </si>
  <si>
    <t xml:space="preserve">Đơn vị </t>
  </si>
  <si>
    <t>KH năm 2026</t>
  </si>
  <si>
    <t>1.1</t>
  </si>
  <si>
    <t>1.2</t>
  </si>
  <si>
    <t>1.3</t>
  </si>
  <si>
    <t>Tháng 01</t>
  </si>
  <si>
    <t>Tuần 1.2</t>
  </si>
  <si>
    <t>Thực hiện Tuần 2.2</t>
  </si>
  <si>
    <t>Thực hiện Tuần 2.3</t>
  </si>
  <si>
    <t>2.4</t>
  </si>
  <si>
    <t>Kế quả thực hiện tháng 2</t>
  </si>
  <si>
    <t>3.1</t>
  </si>
  <si>
    <t>3.2</t>
  </si>
  <si>
    <t>3.3</t>
  </si>
  <si>
    <t>Thực hiện tháng 3</t>
  </si>
  <si>
    <t>Quý 1</t>
  </si>
  <si>
    <t>Tuần 4.1</t>
  </si>
  <si>
    <t>Tuần 4.2</t>
  </si>
  <si>
    <t>Tuần 4.3</t>
  </si>
  <si>
    <t>Tuần 4.4</t>
  </si>
  <si>
    <t>Tuần 4.5</t>
  </si>
  <si>
    <t>Tháng 4</t>
  </si>
  <si>
    <t>5.1</t>
  </si>
  <si>
    <t>5.2</t>
  </si>
  <si>
    <t>Thực hiện tuần 5.3</t>
  </si>
  <si>
    <t>Thực hiện tuần 18</t>
  </si>
  <si>
    <t>Tháng 5</t>
  </si>
  <si>
    <t>Thực hiện tuần 19</t>
  </si>
  <si>
    <t>Thực hiện tuần 22</t>
  </si>
  <si>
    <t>Thực hiện tuần 23</t>
  </si>
  <si>
    <t>Thực hiện tuần 24</t>
  </si>
  <si>
    <t>Thực hiện tuần 25</t>
  </si>
  <si>
    <t>Thực hiện tháng 6</t>
  </si>
  <si>
    <t>TH tuần 26</t>
  </si>
  <si>
    <t>TH tuần 27</t>
  </si>
  <si>
    <t>TH tuần 28</t>
  </si>
  <si>
    <t>TH tuần 29</t>
  </si>
  <si>
    <t>KQ TH tháng 7</t>
  </si>
  <si>
    <t>TH tuần 30</t>
  </si>
  <si>
    <t>TH tuần 31</t>
  </si>
  <si>
    <t>TH tuần 32</t>
  </si>
  <si>
    <t>TH tuần 33</t>
  </si>
  <si>
    <t>KQ TH tháng 8</t>
  </si>
  <si>
    <t>Luỹ kế</t>
  </si>
  <si>
    <t>Đạt % KH giao</t>
  </si>
  <si>
    <t>Ghi chú</t>
  </si>
  <si>
    <t>A</t>
  </si>
  <si>
    <t>LĨNH VỰC NÔNG, LÂM NGHIỆP, THUỶ SẢN</t>
  </si>
  <si>
    <t>I</t>
  </si>
  <si>
    <t>Trồng trọt</t>
  </si>
  <si>
    <t>Giá trị sản phẩm trên 1 ha đất canh tác trồng trọt và nuôi trồng thủy sản</t>
  </si>
  <si>
    <t>Triệu đồng</t>
  </si>
  <si>
    <t>Sản lượng lương thực có hạt</t>
  </si>
  <si>
    <t>Tấn</t>
  </si>
  <si>
    <t>Diện tích cây lúa</t>
  </si>
  <si>
    <t>Ha</t>
  </si>
  <si>
    <t>-</t>
  </si>
  <si>
    <t>Sản lượng</t>
  </si>
  <si>
    <t>Diện tích cây ngô</t>
  </si>
  <si>
    <t>Rau đậu các loại</t>
  </si>
  <si>
    <t xml:space="preserve">Trong đó: Diện tích rau an toàn </t>
  </si>
  <si>
    <t>Cây Lạc đỏ địa phương</t>
  </si>
  <si>
    <t>Diện tích cây dược liệu</t>
  </si>
  <si>
    <t>Cây ăn quả. Trong đó:</t>
  </si>
  <si>
    <t xml:space="preserve"> - </t>
  </si>
  <si>
    <t>Diện tích thu hoạch</t>
  </si>
  <si>
    <t>Diện tích kiến thiết cơ bản</t>
  </si>
  <si>
    <t xml:space="preserve"> -</t>
  </si>
  <si>
    <t>Diện tích trồng mới</t>
  </si>
  <si>
    <t>II</t>
  </si>
  <si>
    <t>Chăn nuôi</t>
  </si>
  <si>
    <t>Tổng đàn gia súc (trâu, bò, ngựa, lợn)</t>
  </si>
  <si>
    <t>Con</t>
  </si>
  <si>
    <t>Trâu</t>
  </si>
  <si>
    <t>Bò</t>
  </si>
  <si>
    <t>Ngựa</t>
  </si>
  <si>
    <t>Lợn đen bản địa</t>
  </si>
  <si>
    <t xml:space="preserve">Tổng đàn gia cầm </t>
  </si>
  <si>
    <t>1.000 con</t>
  </si>
  <si>
    <t>Đàn vật nuôi khác (chó)</t>
  </si>
  <si>
    <t>Thịt hơi các loại</t>
  </si>
  <si>
    <t>III</t>
  </si>
  <si>
    <t>Thủy sản</t>
  </si>
  <si>
    <t>Diện tích nuôi trồng thủy sản trên ao, hồ nhỏ</t>
  </si>
  <si>
    <t>Sản lượng nuôi trồng, đánh bắt (ao hồ, cá nước lạnh, cá lồng)</t>
  </si>
  <si>
    <t>IV</t>
  </si>
  <si>
    <t>Lâm nghiệp</t>
  </si>
  <si>
    <r>
      <rPr>
        <sz val="12"/>
        <rFont val="Times New Roman"/>
        <charset val="134"/>
      </rPr>
      <t xml:space="preserve">Trồng mới rừng sản xuất tập trung </t>
    </r>
    <r>
      <rPr>
        <i/>
        <sz val="12"/>
        <rFont val="Times New Roman"/>
        <charset val="134"/>
      </rPr>
      <t>(trồng mới trên đất chưa có rừng và trồng lại rừng sau khai thác)</t>
    </r>
  </si>
  <si>
    <t>2</t>
  </si>
  <si>
    <t>Diện tích rừng được khoán, bảo vệ theo chính sách</t>
  </si>
  <si>
    <t>Diện tích Khoanh nuôi TS tự nhiên từ nguồn NSNN; trong đó:</t>
  </si>
  <si>
    <t xml:space="preserve"> Khoanh nuôi chuyển tiếp 2 năm</t>
  </si>
  <si>
    <t>Khoanh nuôi chuyển tiếp 4 năm</t>
  </si>
  <si>
    <t>Tỷ lệ che phủ rừng</t>
  </si>
  <si>
    <t>%</t>
  </si>
  <si>
    <t>B</t>
  </si>
  <si>
    <t>TÀI NGUYÊN MÔI TRƯỜNG</t>
  </si>
  <si>
    <t>Đo đạc địa chính (Hộ gia đình, cá nhân)</t>
  </si>
  <si>
    <t xml:space="preserve">Trích lục bản đồ địa chính </t>
  </si>
  <si>
    <t>Thửa</t>
  </si>
  <si>
    <t>Trích đo địa chính</t>
  </si>
  <si>
    <t xml:space="preserve">Đăng ký đất đai, lập HS địa chính, cấp GCNQSD đất </t>
  </si>
  <si>
    <t>Đăng ký, cấp giấy chứng nhận: Lần đầu, cấp đổi, cấp lại GCN QSD đất, quyền sở hữu nhà ở và các tài sản khác gắn liền với đất cho hộ  gia đình cá nhân</t>
  </si>
  <si>
    <t>Giấy</t>
  </si>
  <si>
    <t xml:space="preserve">Cấp GCN lần đầu </t>
  </si>
  <si>
    <t>Cấp đổi, cấp lại GCN</t>
  </si>
  <si>
    <t>Đăng ký biến động quyền sử dụng đất, quyền sở hữu nhà ở và tài sản khác gắn liền với đất (chuyển nhượng, cho tặng, thừa kế, tách thửa, hợp thửa, chuyển mục đích, đính chính sai sót, gia hạn SDĐ và đăng ký các biến động khác…)</t>
  </si>
  <si>
    <t>Cấp mới giấy chứng nhận.</t>
  </si>
  <si>
    <t>Đăng ký biến động trên GCNQSD đất đã cấp</t>
  </si>
  <si>
    <t>LĨNH VỰC MÔI TRƯỜNG</t>
  </si>
  <si>
    <t>Tỷ lệ chất thải nguy hại được thu gom, xử lý</t>
  </si>
  <si>
    <t xml:space="preserve">Tỷ lệ chất thải y tế được thu gom, xử lý </t>
  </si>
  <si>
    <t>Tỷ lệ dân nông thôn được sử dụng nước hợp vệ sinh</t>
  </si>
  <si>
    <t>Tỷ lệ dân số được sử dụng nước sạch đáp ứng quy chuẩn</t>
  </si>
  <si>
    <t>Tỷ lệ chất thải rắn sinh hoạt được thu gom, xử lý</t>
  </si>
  <si>
    <t>Tỷ lệ hộ gia đình thực hiện phân loại chất thải rắn sinh hoạt tại nguồn</t>
  </si>
  <si>
    <t>Tỷ lệ các cơ sở sản xuất kinh doanh đạt quy chuẩn về môi trường</t>
  </si>
  <si>
    <t>Tỷ lệ số hộ dân nông thôn có nhà tiêu hợp vệ sinh</t>
  </si>
  <si>
    <t>C</t>
  </si>
  <si>
    <t xml:space="preserve"> GIẢM NGHÈO </t>
  </si>
  <si>
    <t>Tổng số hộ đầu năm</t>
  </si>
  <si>
    <t xml:space="preserve">Hộ </t>
  </si>
  <si>
    <t>Số liệu này đánh giá vào cuối năm sau khi thực hiện điều tra</t>
  </si>
  <si>
    <t>Trong đó: Hộ nghèo (Đầu năm)</t>
  </si>
  <si>
    <t>Tỷ lệ hộ nghèo đầu năm</t>
  </si>
  <si>
    <t xml:space="preserve">Giảm số hộ nghèo trong năm   </t>
  </si>
  <si>
    <r>
      <rPr>
        <sz val="12"/>
        <rFont val="Times New Roman"/>
        <charset val="134"/>
      </rPr>
      <t>Giảm tỷ lệ giảm nghèo trong năm  (</t>
    </r>
    <r>
      <rPr>
        <i/>
        <sz val="12"/>
        <rFont val="Times New Roman"/>
        <charset val="134"/>
      </rPr>
      <t>theo chuẩn nghèo đa chiều giai đoạn 2022-2025</t>
    </r>
    <r>
      <rPr>
        <sz val="12"/>
        <rFont val="Times New Roman"/>
        <charset val="134"/>
      </rPr>
      <t>)</t>
    </r>
  </si>
  <si>
    <t>Số hộ nghèo còn lại</t>
  </si>
  <si>
    <t>D</t>
  </si>
  <si>
    <t>PHÁT TRIỂN DOANH NGHIỆP, HTX, TỔ HỢP TÁC</t>
  </si>
  <si>
    <t>Đăng ký hộ kinh doanh mới</t>
  </si>
  <si>
    <t>Đăng ký thay đổi hộ kinh doanh</t>
  </si>
  <si>
    <t xml:space="preserve">Số hợp tác xã thành lập mới </t>
  </si>
  <si>
    <t>HTX</t>
  </si>
  <si>
    <t xml:space="preserve">Số tổ hợp tác thành lập mới </t>
  </si>
  <si>
    <t>THT</t>
  </si>
  <si>
    <t>Tổng số sản phẩm OCOP</t>
  </si>
  <si>
    <t>Sản phẩm</t>
  </si>
  <si>
    <t>E</t>
  </si>
  <si>
    <t>TÀI CHÍNH</t>
  </si>
  <si>
    <t>Tổng thu Ngân sách trên địa bàn</t>
  </si>
  <si>
    <t xml:space="preserve">Tổng thu Ngân sách địa phương </t>
  </si>
  <si>
    <t xml:space="preserve">Tổng chi Ngân sách địa phương </t>
  </si>
  <si>
    <t>Giải ngân vốn</t>
  </si>
  <si>
    <t>Vốn tỉnh</t>
  </si>
  <si>
    <t>Vốn xã</t>
  </si>
  <si>
    <t>Chuyển nguồn từ 2025 sang 2026 (vốn tỉnh)</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</si>
</sst>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_(* #,##0.0_);_(* \(#,##0.0\);_(* &quot;-&quot;??_);_(@_)"/>
    <numFmt numFmtId="178" formatCode="0.0"/>
    <numFmt numFmtId="179" formatCode="#,##0.000"/>
    <numFmt numFmtId="180" formatCode="_(* #,##0_);_(* \(#,##0\);_(* &quot;-&quot;??_);_(@_)"/>
    <numFmt numFmtId="181" formatCode="_-* #,##0.0_-;\-* #,##0.0_-;_-* &quot;-&quot;??_-;_-@_-"/>
    <numFmt numFmtId="182" formatCode="_(* #,##0.0_);_(* \(#,##0.0\);_(* &quot;-&quot;?_);_(@_)"/>
    <numFmt numFmtId="183" formatCode="_-* #,##0.0\ _₫_-;\-* #,##0.0\ _₫_-;_-* &quot;-&quot;?\ _₫_-;_-@_-"/>
  </numFmts>
  <fonts count="46">
    <font>
      <sz val="11"/>
      <color theme="1"/>
      <name val="Calibri"/>
      <charset val="163"/>
      <scheme val="minor"/>
    </font>
    <font>
      <i/>
      <sz val="12"/>
      <color theme="1"/>
      <name val="Times New Roman"/>
      <charset val="134"/>
    </font>
    <font>
      <sz val="12"/>
      <color theme="1"/>
      <name val="Times New Roman"/>
      <charset val="134"/>
    </font>
    <font>
      <b/>
      <sz val="12"/>
      <color theme="1"/>
      <name val="Times New Roman"/>
      <charset val="134"/>
    </font>
    <font>
      <sz val="12"/>
      <color rgb="FFFF0000"/>
      <name val="Times New Roman"/>
      <charset val="134"/>
    </font>
    <font>
      <sz val="10"/>
      <color theme="1"/>
      <name val="Times New Roman"/>
      <charset val="134"/>
    </font>
    <font>
      <sz val="12"/>
      <name val="Times New Roman"/>
      <charset val="134"/>
    </font>
    <font>
      <sz val="13"/>
      <color theme="1"/>
      <name val="Times New Roman"/>
      <charset val="134"/>
    </font>
    <font>
      <b/>
      <sz val="13"/>
      <color theme="1"/>
      <name val="Times New Roman"/>
      <charset val="134"/>
    </font>
    <font>
      <sz val="13"/>
      <name val="Times New Roman"/>
      <charset val="134"/>
    </font>
    <font>
      <b/>
      <sz val="14"/>
      <color theme="1"/>
      <name val="Times New Roman"/>
      <charset val="134"/>
    </font>
    <font>
      <i/>
      <sz val="13"/>
      <color theme="1"/>
      <name val="Times New Roman"/>
      <charset val="134"/>
    </font>
    <font>
      <i/>
      <sz val="10"/>
      <color theme="1"/>
      <name val="Times New Roman"/>
      <charset val="134"/>
    </font>
    <font>
      <b/>
      <i/>
      <sz val="12"/>
      <color theme="1"/>
      <name val="Times New Roman"/>
      <charset val="134"/>
    </font>
    <font>
      <i/>
      <sz val="12"/>
      <name val="Times New Roman"/>
      <charset val="134"/>
    </font>
    <font>
      <b/>
      <sz val="12"/>
      <name val="Times New Roman"/>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name val=".VnTime"/>
      <charset val="134"/>
    </font>
    <font>
      <sz val="10"/>
      <name val="MS Sans Serif"/>
      <charset val="134"/>
    </font>
    <font>
      <sz val="10"/>
      <name val=".VnTime"/>
      <charset val="134"/>
    </font>
    <font>
      <sz val="12"/>
      <name val="Arial"/>
      <charset val="134"/>
    </font>
    <font>
      <sz val="10"/>
      <name val="Arial"/>
      <charset val="134"/>
    </font>
    <font>
      <sz val="12"/>
      <name val="Times New Roman"/>
      <charset val="163"/>
    </font>
    <font>
      <sz val="12"/>
      <color theme="1"/>
      <name val="Calibri"/>
      <charset val="163"/>
      <scheme val="minor"/>
    </font>
    <font>
      <sz val="10"/>
      <name val=".VnArial"/>
      <charset val="134"/>
    </font>
    <font>
      <sz val="10"/>
      <name val="Arial"/>
      <charset val="163"/>
    </font>
    <font>
      <sz val="12"/>
      <name val="Arial"/>
      <charset val="163"/>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xf numFmtId="43" fontId="6" fillId="0" borderId="0" applyFont="0" applyFill="0" applyBorder="0" applyAlignment="0" applyProtection="0"/>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176"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1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0" applyNumberFormat="0" applyFill="0" applyBorder="0" applyAlignment="0" applyProtection="0">
      <alignment vertical="center"/>
    </xf>
    <xf numFmtId="0" fontId="25" fillId="4" borderId="13" applyNumberFormat="0" applyAlignment="0" applyProtection="0">
      <alignment vertical="center"/>
    </xf>
    <xf numFmtId="0" fontId="26" fillId="5" borderId="14" applyNumberFormat="0" applyAlignment="0" applyProtection="0">
      <alignment vertical="center"/>
    </xf>
    <xf numFmtId="0" fontId="27" fillId="5" borderId="13" applyNumberFormat="0" applyAlignment="0" applyProtection="0">
      <alignment vertical="center"/>
    </xf>
    <xf numFmtId="0" fontId="28" fillId="6" borderId="15" applyNumberFormat="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43" fontId="36" fillId="0" borderId="0" applyFont="0" applyFill="0" applyBorder="0" applyAlignment="0" applyProtection="0"/>
    <xf numFmtId="43" fontId="6" fillId="0" borderId="0" applyFont="0" applyFill="0" applyBorder="0" applyAlignment="0" applyProtection="0"/>
    <xf numFmtId="0" fontId="37" fillId="0" borderId="0"/>
    <xf numFmtId="0" fontId="6" fillId="0" borderId="0"/>
    <xf numFmtId="0" fontId="38" fillId="0" borderId="0"/>
    <xf numFmtId="0" fontId="39" fillId="0" borderId="0"/>
    <xf numFmtId="0" fontId="6" fillId="0" borderId="0"/>
    <xf numFmtId="0" fontId="36" fillId="0" borderId="0"/>
    <xf numFmtId="0" fontId="40" fillId="0" borderId="0"/>
    <xf numFmtId="0" fontId="41" fillId="0" borderId="0"/>
    <xf numFmtId="0" fontId="42" fillId="0" borderId="0"/>
    <xf numFmtId="0" fontId="6" fillId="0" borderId="0"/>
    <xf numFmtId="0" fontId="43" fillId="0" borderId="0"/>
    <xf numFmtId="0" fontId="44" fillId="0" borderId="0"/>
    <xf numFmtId="0" fontId="45" fillId="0" borderId="0"/>
    <xf numFmtId="0" fontId="43" fillId="0" borderId="0"/>
  </cellStyleXfs>
  <cellXfs count="157">
    <xf numFmtId="0" fontId="0" fillId="0" borderId="0" xfId="0"/>
    <xf numFmtId="0" fontId="1" fillId="0" borderId="0" xfId="55" applyFont="1" applyAlignment="1">
      <alignment vertical="center"/>
    </xf>
    <xf numFmtId="0" fontId="2" fillId="0" borderId="0" xfId="55" applyFont="1" applyAlignment="1">
      <alignment vertical="center" wrapText="1"/>
    </xf>
    <xf numFmtId="0" fontId="3" fillId="0" borderId="0" xfId="55" applyFont="1"/>
    <xf numFmtId="0" fontId="2" fillId="0" borderId="0" xfId="55" applyFont="1"/>
    <xf numFmtId="0" fontId="1" fillId="0" borderId="0" xfId="55" applyFont="1"/>
    <xf numFmtId="43" fontId="2" fillId="0" borderId="0" xfId="1" applyFont="1" applyFill="1"/>
    <xf numFmtId="0" fontId="3" fillId="0" borderId="0" xfId="55" applyFont="1" applyAlignment="1">
      <alignment vertical="center" wrapText="1"/>
    </xf>
    <xf numFmtId="0" fontId="4" fillId="0" borderId="0" xfId="55" applyFont="1" applyAlignment="1">
      <alignment vertical="center" wrapText="1"/>
    </xf>
    <xf numFmtId="0" fontId="3" fillId="0" borderId="0" xfId="55" applyFont="1" applyAlignment="1">
      <alignment vertical="center"/>
    </xf>
    <xf numFmtId="3" fontId="2" fillId="0" borderId="0" xfId="55" applyNumberFormat="1" applyFont="1" applyAlignment="1">
      <alignment horizontal="center" vertical="center"/>
    </xf>
    <xf numFmtId="0" fontId="2" fillId="0" borderId="0" xfId="55" applyFont="1" applyAlignment="1">
      <alignment horizontal="left" vertical="center" wrapText="1"/>
    </xf>
    <xf numFmtId="0" fontId="5" fillId="0" borderId="0" xfId="55" applyFont="1" applyAlignment="1">
      <alignment horizontal="center" vertical="center"/>
    </xf>
    <xf numFmtId="177" fontId="2" fillId="0" borderId="0" xfId="1" applyNumberFormat="1" applyFont="1" applyFill="1" applyAlignment="1">
      <alignment horizontal="right" vertical="center"/>
    </xf>
    <xf numFmtId="178" fontId="2" fillId="0" borderId="0" xfId="1" applyNumberFormat="1" applyFont="1" applyFill="1" applyAlignment="1">
      <alignment horizontal="right" vertical="center"/>
    </xf>
    <xf numFmtId="178" fontId="2" fillId="2" borderId="0" xfId="1" applyNumberFormat="1" applyFont="1" applyFill="1" applyAlignment="1">
      <alignment horizontal="right" vertical="center"/>
    </xf>
    <xf numFmtId="177" fontId="3" fillId="0" borderId="0" xfId="1" applyNumberFormat="1" applyFont="1" applyFill="1" applyAlignment="1">
      <alignment horizontal="center" vertical="center"/>
    </xf>
    <xf numFmtId="177" fontId="6" fillId="0" borderId="0" xfId="1" applyNumberFormat="1" applyFont="1" applyFill="1" applyAlignment="1">
      <alignment horizontal="right" vertical="center"/>
    </xf>
    <xf numFmtId="43" fontId="2" fillId="0" borderId="0" xfId="1" applyFont="1" applyFill="1" applyAlignment="1">
      <alignment horizontal="right" vertical="center"/>
    </xf>
    <xf numFmtId="178" fontId="2" fillId="0" borderId="0" xfId="55" applyNumberFormat="1" applyFont="1" applyAlignment="1">
      <alignment horizontal="center" vertical="center"/>
    </xf>
    <xf numFmtId="0" fontId="2" fillId="0" borderId="0" xfId="55" applyFont="1" applyAlignment="1">
      <alignment vertical="center"/>
    </xf>
    <xf numFmtId="3" fontId="7" fillId="0" borderId="0" xfId="55" applyNumberFormat="1" applyFont="1" applyAlignment="1">
      <alignment horizontal="center" vertical="center"/>
    </xf>
    <xf numFmtId="0" fontId="7" fillId="0" borderId="0" xfId="55" applyFont="1" applyAlignment="1">
      <alignment horizontal="left" vertical="center" wrapText="1"/>
    </xf>
    <xf numFmtId="0" fontId="7" fillId="0" borderId="0" xfId="55" applyFont="1" applyAlignment="1">
      <alignment horizontal="center" vertical="center"/>
    </xf>
    <xf numFmtId="177" fontId="7" fillId="0" borderId="0" xfId="1" applyNumberFormat="1" applyFont="1" applyFill="1" applyAlignment="1">
      <alignment horizontal="right" vertical="center"/>
    </xf>
    <xf numFmtId="178" fontId="7" fillId="0" borderId="0" xfId="1" applyNumberFormat="1" applyFont="1" applyFill="1" applyAlignment="1">
      <alignment horizontal="right" vertical="center"/>
    </xf>
    <xf numFmtId="178" fontId="7" fillId="2" borderId="0" xfId="1" applyNumberFormat="1" applyFont="1" applyFill="1" applyAlignment="1">
      <alignment horizontal="right" vertical="center"/>
    </xf>
    <xf numFmtId="177" fontId="8" fillId="0" borderId="0" xfId="1" applyNumberFormat="1" applyFont="1" applyFill="1" applyAlignment="1">
      <alignment horizontal="center" vertical="center"/>
    </xf>
    <xf numFmtId="177" fontId="9" fillId="0" borderId="0" xfId="1" applyNumberFormat="1" applyFont="1" applyFill="1" applyAlignment="1">
      <alignment horizontal="right" vertical="center"/>
    </xf>
    <xf numFmtId="43" fontId="8" fillId="0" borderId="0" xfId="1" applyFont="1" applyFill="1" applyAlignment="1">
      <alignment horizontal="center" vertical="center"/>
    </xf>
    <xf numFmtId="0" fontId="8" fillId="0" borderId="0" xfId="55" applyFont="1" applyAlignment="1">
      <alignment horizontal="center" vertical="center" wrapText="1"/>
    </xf>
    <xf numFmtId="0" fontId="10" fillId="0" borderId="0" xfId="55" applyFont="1" applyAlignment="1">
      <alignment vertical="center"/>
    </xf>
    <xf numFmtId="0" fontId="11" fillId="0" borderId="0" xfId="51" applyFont="1" applyAlignment="1">
      <alignment horizontal="center" vertical="center"/>
    </xf>
    <xf numFmtId="0" fontId="1" fillId="0" borderId="0" xfId="51" applyFont="1" applyAlignment="1">
      <alignment vertical="center"/>
    </xf>
    <xf numFmtId="3" fontId="1" fillId="0" borderId="1" xfId="51" applyNumberFormat="1" applyFont="1" applyBorder="1" applyAlignment="1">
      <alignment horizontal="center" vertical="center"/>
    </xf>
    <xf numFmtId="0" fontId="1" fillId="0" borderId="1" xfId="51" applyFont="1" applyBorder="1" applyAlignment="1">
      <alignment horizontal="left" vertical="center" wrapText="1"/>
    </xf>
    <xf numFmtId="0" fontId="12" fillId="0" borderId="1" xfId="51" applyFont="1" applyBorder="1" applyAlignment="1">
      <alignment horizontal="center" vertical="center"/>
    </xf>
    <xf numFmtId="177" fontId="1" fillId="0" borderId="1" xfId="1" applyNumberFormat="1" applyFont="1" applyFill="1" applyBorder="1" applyAlignment="1">
      <alignment horizontal="right" vertical="center"/>
    </xf>
    <xf numFmtId="178" fontId="1" fillId="0" borderId="1" xfId="1" applyNumberFormat="1" applyFont="1" applyFill="1" applyBorder="1" applyAlignment="1">
      <alignment horizontal="right" vertical="center"/>
    </xf>
    <xf numFmtId="178" fontId="1" fillId="2" borderId="1" xfId="1" applyNumberFormat="1" applyFont="1" applyFill="1" applyBorder="1" applyAlignment="1">
      <alignment horizontal="right" vertical="center"/>
    </xf>
    <xf numFmtId="177" fontId="13" fillId="0" borderId="1" xfId="1" applyNumberFormat="1" applyFont="1" applyFill="1" applyBorder="1" applyAlignment="1">
      <alignment horizontal="center" vertical="center"/>
    </xf>
    <xf numFmtId="177" fontId="14" fillId="0" borderId="1" xfId="1" applyNumberFormat="1" applyFont="1" applyFill="1" applyBorder="1" applyAlignment="1">
      <alignment horizontal="right" vertical="center"/>
    </xf>
    <xf numFmtId="43" fontId="1" fillId="0" borderId="1" xfId="1" applyFont="1" applyFill="1" applyBorder="1" applyAlignment="1">
      <alignment horizontal="right" vertical="center"/>
    </xf>
    <xf numFmtId="0" fontId="1" fillId="0" borderId="1" xfId="51" applyFont="1" applyBorder="1" applyAlignment="1">
      <alignment horizontal="center" vertical="center"/>
    </xf>
    <xf numFmtId="3" fontId="15" fillId="0" borderId="2" xfId="55" applyNumberFormat="1" applyFont="1" applyBorder="1" applyAlignment="1">
      <alignment horizontal="center" vertical="center" wrapText="1"/>
    </xf>
    <xf numFmtId="4" fontId="15" fillId="0" borderId="2" xfId="55" applyNumberFormat="1" applyFont="1" applyBorder="1" applyAlignment="1">
      <alignment horizontal="left" vertical="center" wrapText="1"/>
    </xf>
    <xf numFmtId="4" fontId="15" fillId="0" borderId="2" xfId="55" applyNumberFormat="1" applyFont="1" applyBorder="1" applyAlignment="1">
      <alignment horizontal="center" vertical="center" wrapText="1"/>
    </xf>
    <xf numFmtId="177" fontId="15" fillId="0" borderId="3" xfId="1" applyNumberFormat="1" applyFont="1" applyFill="1" applyBorder="1" applyAlignment="1">
      <alignment horizontal="center" vertical="center" wrapText="1"/>
    </xf>
    <xf numFmtId="177" fontId="15" fillId="0" borderId="4" xfId="1" applyNumberFormat="1" applyFont="1" applyFill="1" applyBorder="1" applyAlignment="1">
      <alignment horizontal="center" vertical="center" wrapText="1"/>
    </xf>
    <xf numFmtId="177" fontId="15" fillId="0" borderId="5" xfId="1" applyNumberFormat="1" applyFont="1" applyFill="1" applyBorder="1" applyAlignment="1">
      <alignment horizontal="center" vertical="center" wrapText="1"/>
    </xf>
    <xf numFmtId="177" fontId="15" fillId="2" borderId="5" xfId="1" applyNumberFormat="1" applyFont="1" applyFill="1" applyBorder="1" applyAlignment="1">
      <alignment horizontal="center" vertical="center" wrapText="1"/>
    </xf>
    <xf numFmtId="43" fontId="15" fillId="0" borderId="5" xfId="1" applyFont="1" applyFill="1" applyBorder="1" applyAlignment="1">
      <alignment horizontal="center" vertical="center" wrapText="1"/>
    </xf>
    <xf numFmtId="4" fontId="15" fillId="0" borderId="2" xfId="62" applyNumberFormat="1" applyFont="1" applyBorder="1" applyAlignment="1">
      <alignment horizontal="center" vertical="center" wrapText="1"/>
    </xf>
    <xf numFmtId="0" fontId="6" fillId="0" borderId="0" xfId="55" applyFont="1" applyAlignment="1">
      <alignment vertical="center" wrapText="1"/>
    </xf>
    <xf numFmtId="0" fontId="6" fillId="0" borderId="0" xfId="55" applyAlignment="1">
      <alignment vertical="center" wrapText="1"/>
    </xf>
    <xf numFmtId="177" fontId="15" fillId="0" borderId="6" xfId="1" applyNumberFormat="1" applyFont="1" applyFill="1" applyBorder="1" applyAlignment="1">
      <alignment horizontal="center" vertical="center" wrapText="1"/>
    </xf>
    <xf numFmtId="177" fontId="15" fillId="0" borderId="7" xfId="1" applyNumberFormat="1" applyFont="1" applyFill="1" applyBorder="1" applyAlignment="1">
      <alignment horizontal="center" vertical="center" wrapText="1"/>
    </xf>
    <xf numFmtId="177" fontId="15" fillId="0" borderId="8" xfId="1" applyNumberFormat="1" applyFont="1" applyFill="1" applyBorder="1" applyAlignment="1">
      <alignment horizontal="center" vertical="center" wrapText="1"/>
    </xf>
    <xf numFmtId="177" fontId="15" fillId="2" borderId="8" xfId="1" applyNumberFormat="1" applyFont="1" applyFill="1" applyBorder="1" applyAlignment="1">
      <alignment horizontal="center" vertical="center" wrapText="1"/>
    </xf>
    <xf numFmtId="43" fontId="15" fillId="0" borderId="8" xfId="1" applyFont="1" applyFill="1" applyBorder="1" applyAlignment="1">
      <alignment horizontal="center" vertical="center" wrapText="1"/>
    </xf>
    <xf numFmtId="3" fontId="15" fillId="0" borderId="2" xfId="53" applyNumberFormat="1" applyFont="1" applyBorder="1" applyAlignment="1">
      <alignment horizontal="center" vertical="center" wrapText="1"/>
    </xf>
    <xf numFmtId="3" fontId="15" fillId="0" borderId="2" xfId="53" applyNumberFormat="1" applyFont="1" applyBorder="1" applyAlignment="1">
      <alignment horizontal="left" vertical="center" wrapText="1"/>
    </xf>
    <xf numFmtId="3" fontId="15" fillId="0" borderId="2" xfId="0" applyNumberFormat="1" applyFont="1" applyBorder="1" applyAlignment="1">
      <alignment horizontal="center" vertical="center" wrapText="1"/>
    </xf>
    <xf numFmtId="179" fontId="15" fillId="0" borderId="2" xfId="50" applyNumberFormat="1" applyFont="1" applyFill="1" applyBorder="1" applyAlignment="1">
      <alignment horizontal="center" vertical="center" wrapText="1"/>
    </xf>
    <xf numFmtId="177" fontId="15" fillId="0" borderId="2" xfId="1" applyNumberFormat="1" applyFont="1" applyFill="1" applyBorder="1" applyAlignment="1">
      <alignment horizontal="right" vertical="center" wrapText="1"/>
    </xf>
    <xf numFmtId="178" fontId="6" fillId="2" borderId="2" xfId="1" applyNumberFormat="1" applyFont="1" applyFill="1" applyBorder="1" applyAlignment="1">
      <alignment horizontal="right" vertical="center" wrapText="1"/>
    </xf>
    <xf numFmtId="177" fontId="6" fillId="0" borderId="2" xfId="1" applyNumberFormat="1" applyFont="1" applyFill="1" applyBorder="1" applyAlignment="1">
      <alignment horizontal="right" vertical="center" wrapText="1"/>
    </xf>
    <xf numFmtId="177" fontId="15" fillId="0" borderId="2" xfId="1" applyNumberFormat="1" applyFont="1" applyFill="1" applyBorder="1" applyAlignment="1">
      <alignment horizontal="center" vertical="center" wrapText="1"/>
    </xf>
    <xf numFmtId="43" fontId="6" fillId="0" borderId="2" xfId="1" applyFont="1" applyFill="1" applyBorder="1" applyAlignment="1">
      <alignment horizontal="right" vertical="center" wrapText="1"/>
    </xf>
    <xf numFmtId="0" fontId="15" fillId="0" borderId="0" xfId="55" applyFont="1"/>
    <xf numFmtId="4" fontId="6" fillId="0" borderId="2" xfId="62" applyNumberFormat="1" applyFont="1" applyBorder="1" applyAlignment="1">
      <alignment horizontal="center" vertical="center" wrapText="1"/>
    </xf>
    <xf numFmtId="3" fontId="6" fillId="0" borderId="2" xfId="55" applyNumberFormat="1" applyFont="1" applyBorder="1" applyAlignment="1">
      <alignment horizontal="center" vertical="center" wrapText="1"/>
    </xf>
    <xf numFmtId="3" fontId="6" fillId="0" borderId="2" xfId="0" applyNumberFormat="1" applyFont="1" applyBorder="1" applyAlignment="1">
      <alignment horizontal="left" vertical="center" wrapText="1"/>
    </xf>
    <xf numFmtId="4" fontId="6" fillId="0" borderId="2" xfId="55" applyNumberFormat="1" applyFont="1" applyBorder="1" applyAlignment="1">
      <alignment horizontal="center" vertical="center" wrapText="1"/>
    </xf>
    <xf numFmtId="178" fontId="6" fillId="0" borderId="2" xfId="1" applyNumberFormat="1" applyFont="1" applyFill="1" applyBorder="1" applyAlignment="1">
      <alignment horizontal="right" vertical="center" wrapText="1"/>
    </xf>
    <xf numFmtId="3" fontId="6" fillId="0" borderId="2" xfId="0" applyNumberFormat="1" applyFont="1" applyBorder="1" applyAlignment="1">
      <alignment horizontal="center" vertical="center" wrapText="1"/>
    </xf>
    <xf numFmtId="4" fontId="6" fillId="0" borderId="2" xfId="55" applyNumberFormat="1" applyFont="1" applyBorder="1" applyAlignment="1">
      <alignment horizontal="left" vertical="center" wrapText="1"/>
    </xf>
    <xf numFmtId="177" fontId="6" fillId="0" borderId="2" xfId="55" applyNumberFormat="1" applyFont="1" applyBorder="1" applyAlignment="1">
      <alignment horizontal="center" vertical="center" wrapText="1"/>
    </xf>
    <xf numFmtId="0" fontId="6" fillId="0" borderId="0" xfId="55" applyFont="1"/>
    <xf numFmtId="0" fontId="6" fillId="0" borderId="0" xfId="55"/>
    <xf numFmtId="4" fontId="6" fillId="0" borderId="2" xfId="62" applyNumberFormat="1" applyFont="1" applyBorder="1" applyAlignment="1">
      <alignment horizontal="right" vertical="center" wrapText="1"/>
    </xf>
    <xf numFmtId="0" fontId="14" fillId="0" borderId="0" xfId="55" applyFont="1"/>
    <xf numFmtId="178" fontId="15" fillId="0" borderId="2" xfId="55" applyNumberFormat="1" applyFont="1" applyBorder="1" applyAlignment="1">
      <alignment horizontal="right" vertical="center" wrapText="1"/>
    </xf>
    <xf numFmtId="178" fontId="15" fillId="2" borderId="2" xfId="1" applyNumberFormat="1" applyFont="1" applyFill="1" applyBorder="1" applyAlignment="1">
      <alignment horizontal="right" vertical="center" wrapText="1"/>
    </xf>
    <xf numFmtId="43" fontId="15" fillId="0" borderId="2" xfId="1" applyFont="1" applyFill="1" applyBorder="1" applyAlignment="1">
      <alignment horizontal="right" vertical="center" wrapText="1"/>
    </xf>
    <xf numFmtId="4" fontId="14" fillId="0" borderId="2" xfId="55" applyNumberFormat="1" applyFont="1" applyBorder="1" applyAlignment="1">
      <alignment horizontal="left" vertical="center" wrapText="1"/>
    </xf>
    <xf numFmtId="4" fontId="14" fillId="0" borderId="2" xfId="55" applyNumberFormat="1" applyFont="1" applyBorder="1" applyAlignment="1">
      <alignment horizontal="center" vertical="center" wrapText="1"/>
    </xf>
    <xf numFmtId="177" fontId="14" fillId="0" borderId="2" xfId="1" applyNumberFormat="1" applyFont="1" applyFill="1" applyBorder="1" applyAlignment="1">
      <alignment horizontal="right" vertical="center" wrapText="1"/>
    </xf>
    <xf numFmtId="178" fontId="14" fillId="0" borderId="2" xfId="1" applyNumberFormat="1" applyFont="1" applyFill="1" applyBorder="1" applyAlignment="1">
      <alignment horizontal="right" vertical="center" wrapText="1"/>
    </xf>
    <xf numFmtId="180" fontId="15" fillId="0" borderId="2" xfId="1" applyNumberFormat="1" applyFont="1" applyFill="1" applyBorder="1" applyAlignment="1">
      <alignment horizontal="right" vertical="center" wrapText="1"/>
    </xf>
    <xf numFmtId="3" fontId="14" fillId="0" borderId="2" xfId="0" applyNumberFormat="1" applyFont="1" applyBorder="1" applyAlignment="1">
      <alignment horizontal="center" vertical="center" wrapText="1"/>
    </xf>
    <xf numFmtId="3" fontId="14" fillId="0" borderId="2" xfId="0" applyNumberFormat="1" applyFont="1" applyBorder="1" applyAlignment="1">
      <alignment horizontal="left" vertical="center" wrapText="1"/>
    </xf>
    <xf numFmtId="181" fontId="14" fillId="0" borderId="2" xfId="1" applyNumberFormat="1" applyFont="1" applyFill="1" applyBorder="1" applyAlignment="1">
      <alignment horizontal="right" vertical="center" wrapText="1"/>
    </xf>
    <xf numFmtId="182" fontId="6" fillId="0" borderId="0" xfId="55" applyNumberFormat="1"/>
    <xf numFmtId="181" fontId="15" fillId="0" borderId="2" xfId="1" applyNumberFormat="1" applyFont="1" applyFill="1" applyBorder="1" applyAlignment="1">
      <alignment horizontal="right" vertical="center" wrapText="1"/>
    </xf>
    <xf numFmtId="3" fontId="15" fillId="0" borderId="2" xfId="0" applyNumberFormat="1" applyFont="1" applyBorder="1" applyAlignment="1">
      <alignment horizontal="left" vertical="center" wrapText="1"/>
    </xf>
    <xf numFmtId="0" fontId="6" fillId="0" borderId="2" xfId="55" applyFont="1" applyBorder="1" applyAlignment="1">
      <alignment horizontal="right" vertical="center" wrapText="1"/>
    </xf>
    <xf numFmtId="183" fontId="6" fillId="0" borderId="0" xfId="55" applyNumberFormat="1" applyFont="1"/>
    <xf numFmtId="43" fontId="6" fillId="0" borderId="2" xfId="55" applyNumberFormat="1" applyFont="1" applyBorder="1" applyAlignment="1">
      <alignment horizontal="center" vertical="center" wrapText="1"/>
    </xf>
    <xf numFmtId="4" fontId="6" fillId="0" borderId="2" xfId="1" applyNumberFormat="1" applyFont="1" applyFill="1" applyBorder="1" applyAlignment="1">
      <alignment horizontal="left" vertical="center" wrapText="1"/>
    </xf>
    <xf numFmtId="4" fontId="6" fillId="0" borderId="2" xfId="1" applyNumberFormat="1" applyFont="1" applyFill="1" applyBorder="1" applyAlignment="1">
      <alignment horizontal="center" vertical="center" wrapText="1"/>
    </xf>
    <xf numFmtId="43" fontId="6" fillId="0" borderId="0" xfId="1" applyFont="1" applyFill="1"/>
    <xf numFmtId="0" fontId="14" fillId="0" borderId="2" xfId="55" applyFont="1" applyBorder="1" applyAlignment="1">
      <alignment horizontal="right" vertical="center" wrapText="1"/>
    </xf>
    <xf numFmtId="2" fontId="6" fillId="0" borderId="2" xfId="1" applyNumberFormat="1" applyFont="1" applyFill="1" applyBorder="1" applyAlignment="1">
      <alignment horizontal="right" vertical="center" wrapText="1"/>
    </xf>
    <xf numFmtId="4" fontId="15" fillId="0" borderId="2" xfId="62" applyNumberFormat="1" applyFont="1" applyBorder="1" applyAlignment="1">
      <alignment horizontal="left" vertical="center" wrapText="1"/>
    </xf>
    <xf numFmtId="0" fontId="15" fillId="0" borderId="0" xfId="55" applyFont="1" applyAlignment="1">
      <alignment vertical="center" wrapText="1"/>
    </xf>
    <xf numFmtId="4" fontId="6" fillId="0" borderId="2" xfId="62" applyNumberFormat="1" applyFont="1" applyBorder="1" applyAlignment="1">
      <alignment horizontal="left" vertical="center" wrapText="1"/>
    </xf>
    <xf numFmtId="0" fontId="15" fillId="0" borderId="2" xfId="55" applyFont="1" applyBorder="1" applyAlignment="1">
      <alignment horizontal="right" vertical="center" wrapText="1"/>
    </xf>
    <xf numFmtId="4" fontId="15" fillId="0" borderId="2" xfId="54" applyNumberFormat="1" applyFont="1" applyBorder="1" applyAlignment="1">
      <alignment horizontal="left" vertical="center" wrapText="1"/>
    </xf>
    <xf numFmtId="4" fontId="15" fillId="0" borderId="2" xfId="54" applyNumberFormat="1" applyFont="1" applyBorder="1" applyAlignment="1">
      <alignment horizontal="center" vertical="center" wrapText="1"/>
    </xf>
    <xf numFmtId="4" fontId="15" fillId="0" borderId="2" xfId="64" applyNumberFormat="1" applyFont="1" applyBorder="1" applyAlignment="1">
      <alignment horizontal="left" vertical="center" wrapText="1"/>
    </xf>
    <xf numFmtId="4" fontId="6" fillId="0" borderId="2" xfId="64" applyNumberFormat="1" applyFont="1" applyBorder="1" applyAlignment="1">
      <alignment horizontal="center" vertical="center" wrapText="1"/>
    </xf>
    <xf numFmtId="4" fontId="6" fillId="0" borderId="2" xfId="64" applyNumberFormat="1" applyFont="1" applyBorder="1" applyAlignment="1">
      <alignment horizontal="left" vertical="center" wrapText="1"/>
    </xf>
    <xf numFmtId="177" fontId="6" fillId="0" borderId="2" xfId="1" applyNumberFormat="1" applyFont="1" applyFill="1" applyBorder="1" applyAlignment="1">
      <alignment horizontal="center" vertical="center" wrapText="1"/>
    </xf>
    <xf numFmtId="0" fontId="15" fillId="0" borderId="2" xfId="55" applyFont="1" applyBorder="1" applyAlignment="1">
      <alignment horizontal="left" vertical="center" wrapText="1"/>
    </xf>
    <xf numFmtId="0" fontId="15" fillId="0" borderId="2" xfId="55" applyFont="1" applyBorder="1" applyAlignment="1">
      <alignment horizontal="center" vertical="center" wrapText="1"/>
    </xf>
    <xf numFmtId="178" fontId="15" fillId="0" borderId="2" xfId="1" applyNumberFormat="1" applyFont="1" applyFill="1" applyBorder="1" applyAlignment="1">
      <alignment horizontal="right" vertical="center" wrapText="1"/>
    </xf>
    <xf numFmtId="178" fontId="15" fillId="0" borderId="2" xfId="55" applyNumberFormat="1" applyFont="1" applyBorder="1" applyAlignment="1">
      <alignment horizontal="center" vertical="center" wrapText="1"/>
    </xf>
    <xf numFmtId="3" fontId="6" fillId="0" borderId="2" xfId="55" applyNumberFormat="1" applyFont="1" applyBorder="1" applyAlignment="1">
      <alignment horizontal="center" vertical="center"/>
    </xf>
    <xf numFmtId="3" fontId="6" fillId="0" borderId="2" xfId="53" applyNumberFormat="1" applyFont="1" applyBorder="1" applyAlignment="1">
      <alignment horizontal="left" vertical="center" wrapText="1"/>
    </xf>
    <xf numFmtId="178" fontId="6" fillId="0" borderId="2" xfId="55" applyNumberFormat="1" applyFont="1" applyBorder="1" applyAlignment="1">
      <alignment horizontal="center" vertical="center"/>
    </xf>
    <xf numFmtId="0" fontId="6" fillId="0" borderId="2" xfId="51" applyFont="1" applyBorder="1" applyAlignment="1">
      <alignment horizontal="left" vertical="center" wrapText="1"/>
    </xf>
    <xf numFmtId="0" fontId="6" fillId="0" borderId="2" xfId="51" applyFont="1" applyBorder="1" applyAlignment="1">
      <alignment horizontal="center" vertical="center" wrapText="1"/>
    </xf>
    <xf numFmtId="3" fontId="6" fillId="0" borderId="2" xfId="63" applyNumberFormat="1" applyFont="1" applyBorder="1" applyAlignment="1">
      <alignment horizontal="center" vertical="center" wrapText="1"/>
    </xf>
    <xf numFmtId="3" fontId="15" fillId="0" borderId="2" xfId="62" applyNumberFormat="1" applyFont="1" applyBorder="1" applyAlignment="1">
      <alignment horizontal="center" vertical="center" wrapText="1"/>
    </xf>
    <xf numFmtId="0" fontId="15" fillId="0" borderId="0" xfId="55" applyFont="1" applyAlignment="1">
      <alignment vertical="center"/>
    </xf>
    <xf numFmtId="3" fontId="6" fillId="0" borderId="2" xfId="62" applyNumberFormat="1" applyFont="1" applyBorder="1" applyAlignment="1">
      <alignment horizontal="center" vertical="center" wrapText="1"/>
    </xf>
    <xf numFmtId="180" fontId="6" fillId="0" borderId="2" xfId="1" applyNumberFormat="1" applyFont="1" applyFill="1" applyBorder="1" applyAlignment="1">
      <alignment horizontal="right" vertical="center" wrapText="1"/>
    </xf>
    <xf numFmtId="4" fontId="6" fillId="0" borderId="5" xfId="62" applyNumberFormat="1" applyFont="1" applyBorder="1" applyAlignment="1">
      <alignment horizontal="center" vertical="center" wrapText="1"/>
    </xf>
    <xf numFmtId="0" fontId="14" fillId="0" borderId="0" xfId="55" applyFont="1" applyAlignment="1">
      <alignment vertical="center"/>
    </xf>
    <xf numFmtId="4" fontId="6" fillId="0" borderId="9" xfId="62" applyNumberFormat="1" applyFont="1" applyBorder="1" applyAlignment="1">
      <alignment horizontal="center" vertical="center" wrapText="1"/>
    </xf>
    <xf numFmtId="0" fontId="6" fillId="0" borderId="2" xfId="52" applyFont="1" applyBorder="1" applyAlignment="1">
      <alignment horizontal="left" vertical="center" wrapText="1"/>
    </xf>
    <xf numFmtId="4" fontId="6" fillId="0" borderId="8" xfId="62" applyNumberFormat="1" applyFont="1" applyBorder="1" applyAlignment="1">
      <alignment horizontal="center" vertical="center" wrapText="1"/>
    </xf>
    <xf numFmtId="0" fontId="14" fillId="0" borderId="2" xfId="55" applyFont="1" applyBorder="1" applyAlignment="1">
      <alignment horizontal="center" vertical="center" wrapText="1"/>
    </xf>
    <xf numFmtId="0" fontId="6" fillId="0" borderId="0" xfId="55" applyFont="1" applyAlignment="1">
      <alignment vertical="center"/>
    </xf>
    <xf numFmtId="0" fontId="6" fillId="0" borderId="0" xfId="55" applyAlignment="1">
      <alignment vertical="center"/>
    </xf>
    <xf numFmtId="0" fontId="6" fillId="0" borderId="2" xfId="55" applyFont="1" applyBorder="1" applyAlignment="1">
      <alignment horizontal="center" vertical="center" wrapText="1"/>
    </xf>
    <xf numFmtId="0" fontId="6" fillId="0" borderId="2" xfId="55" applyFont="1" applyBorder="1" applyAlignment="1">
      <alignment horizontal="left" vertical="center" wrapText="1"/>
    </xf>
    <xf numFmtId="0" fontId="6" fillId="0" borderId="2" xfId="58" applyFont="1" applyBorder="1" applyAlignment="1">
      <alignment horizontal="center" vertical="center" wrapText="1"/>
    </xf>
    <xf numFmtId="178" fontId="6" fillId="0" borderId="2" xfId="55" applyNumberFormat="1" applyFont="1" applyBorder="1" applyAlignment="1">
      <alignment horizontal="center" vertical="center" wrapText="1"/>
    </xf>
    <xf numFmtId="0" fontId="6" fillId="0" borderId="2" xfId="56" applyFont="1" applyBorder="1" applyAlignment="1">
      <alignment horizontal="left" vertical="center" wrapText="1"/>
    </xf>
    <xf numFmtId="3" fontId="15" fillId="0" borderId="2" xfId="55" applyNumberFormat="1" applyFont="1" applyBorder="1" applyAlignment="1">
      <alignment horizontal="center" vertical="center"/>
    </xf>
    <xf numFmtId="0" fontId="15" fillId="0" borderId="2" xfId="55" applyFont="1" applyBorder="1" applyAlignment="1">
      <alignment horizontal="center" vertical="center"/>
    </xf>
    <xf numFmtId="177" fontId="15" fillId="0" borderId="2" xfId="1" applyNumberFormat="1" applyFont="1" applyFill="1" applyBorder="1" applyAlignment="1">
      <alignment horizontal="right" vertical="center"/>
    </xf>
    <xf numFmtId="178" fontId="15" fillId="0" borderId="2" xfId="1" applyNumberFormat="1" applyFont="1" applyFill="1" applyBorder="1" applyAlignment="1">
      <alignment horizontal="right" vertical="center"/>
    </xf>
    <xf numFmtId="178" fontId="15" fillId="0" borderId="2" xfId="55" applyNumberFormat="1" applyFont="1" applyBorder="1" applyAlignment="1">
      <alignment horizontal="center" vertical="center"/>
    </xf>
    <xf numFmtId="177" fontId="6" fillId="0" borderId="2" xfId="1" applyNumberFormat="1" applyFont="1" applyFill="1" applyBorder="1" applyAlignment="1">
      <alignment horizontal="right" vertical="center"/>
    </xf>
    <xf numFmtId="178" fontId="6" fillId="0" borderId="2" xfId="1" applyNumberFormat="1" applyFont="1" applyFill="1" applyBorder="1" applyAlignment="1">
      <alignment horizontal="right" vertical="center"/>
    </xf>
    <xf numFmtId="3" fontId="6" fillId="0" borderId="0" xfId="0" applyNumberFormat="1" applyFont="1"/>
    <xf numFmtId="43" fontId="6" fillId="0" borderId="2" xfId="1" applyFont="1" applyBorder="1" applyAlignment="1">
      <alignment horizontal="center" vertical="center"/>
    </xf>
    <xf numFmtId="0" fontId="6" fillId="0" borderId="2" xfId="0" applyFont="1" applyBorder="1" applyAlignment="1">
      <alignment horizontal="left" vertical="center" wrapText="1"/>
    </xf>
    <xf numFmtId="43" fontId="6" fillId="0" borderId="2" xfId="1" applyFont="1" applyFill="1" applyBorder="1" applyAlignment="1">
      <alignment horizontal="center" vertical="center"/>
    </xf>
    <xf numFmtId="182" fontId="6" fillId="0" borderId="0" xfId="55" applyNumberFormat="1" applyAlignment="1">
      <alignment vertical="center"/>
    </xf>
    <xf numFmtId="178" fontId="6" fillId="2" borderId="2" xfId="1" applyNumberFormat="1" applyFont="1" applyFill="1" applyBorder="1" applyAlignment="1">
      <alignment horizontal="right" vertical="center"/>
    </xf>
    <xf numFmtId="177" fontId="15" fillId="0" borderId="2" xfId="1" applyNumberFormat="1" applyFont="1" applyFill="1" applyBorder="1" applyAlignment="1">
      <alignment horizontal="center" vertical="center"/>
    </xf>
    <xf numFmtId="182" fontId="6" fillId="0" borderId="0" xfId="55" applyNumberFormat="1" applyFont="1" applyAlignment="1">
      <alignment vertical="center"/>
    </xf>
    <xf numFmtId="43" fontId="6" fillId="0" borderId="2" xfId="1" applyFont="1" applyFill="1" applyBorder="1" applyAlignment="1">
      <alignment horizontal="right" vertical="center"/>
    </xf>
    <xf numFmtId="3" fontId="15" fillId="0" borderId="2" xfId="53" applyNumberFormat="1" applyFont="1" applyBorder="1" applyAlignment="1" quotePrefix="1">
      <alignment horizontal="center" vertical="center" wrapText="1"/>
    </xf>
    <xf numFmtId="3" fontId="6" fillId="0" borderId="2" xfId="0" applyNumberFormat="1" applyFont="1" applyBorder="1" applyAlignment="1" quotePrefix="1">
      <alignment horizontal="left" vertical="center" wrapText="1"/>
    </xf>
    <xf numFmtId="3" fontId="6" fillId="0" borderId="2" xfId="0" applyNumberFormat="1" applyFont="1" applyBorder="1" applyAlignment="1" quotePrefix="1">
      <alignment horizontal="center" vertical="center" wrapText="1"/>
    </xf>
    <xf numFmtId="3" fontId="14" fillId="0" borderId="2" xfId="0" applyNumberFormat="1" applyFont="1" applyBorder="1" applyAlignment="1" quotePrefix="1">
      <alignment horizontal="center" vertical="center" wrapText="1"/>
    </xf>
    <xf numFmtId="3" fontId="6" fillId="0" borderId="2" xfId="55" applyNumberFormat="1" applyFont="1" applyBorder="1" applyAlignment="1" quotePrefix="1">
      <alignment horizontal="center" vertical="center" wrapText="1"/>
    </xf>
  </cellXfs>
  <cellStyles count="65">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2" xfId="49"/>
    <cellStyle name="Comma 27" xfId="50"/>
    <cellStyle name="Ledger 17 x 11 in" xfId="51"/>
    <cellStyle name="Ledger 17 x 11 in 2" xfId="52"/>
    <cellStyle name="Ledger 17 x 11 in 2_Bieu ke hoach 2012 (12112011)" xfId="53"/>
    <cellStyle name="Ledger 17 x 11 in 3" xfId="54"/>
    <cellStyle name="Normal 14" xfId="55"/>
    <cellStyle name="Normal 2" xfId="56"/>
    <cellStyle name="Normal 2 3" xfId="57"/>
    <cellStyle name="Normal 3" xfId="58"/>
    <cellStyle name="Normal 5" xfId="59"/>
    <cellStyle name="Normal 5 2" xfId="60"/>
    <cellStyle name="Normal 8 3 2" xfId="61"/>
    <cellStyle name="Normal_QĐ TẠM GIAO 2013 (version 1)" xfId="62"/>
    <cellStyle name="Normal_Sheet1" xfId="63"/>
    <cellStyle name="Normal_Sheet1 3"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C82"/>
  <sheetViews>
    <sheetView tabSelected="1" view="pageBreakPreview" zoomScale="161" zoomScaleNormal="100" workbookViewId="0">
      <pane ySplit="6" topLeftCell="A28" activePane="bottomLeft" state="frozen"/>
      <selection/>
      <selection pane="bottomLeft" activeCell="AV9" sqref="AV9"/>
    </sheetView>
  </sheetViews>
  <sheetFormatPr defaultColWidth="9" defaultRowHeight="15.5"/>
  <cols>
    <col min="1" max="1" width="5.45454545454545" style="10" customWidth="1"/>
    <col min="2" max="2" width="31" style="11" customWidth="1"/>
    <col min="3" max="3" width="8.54545454545454" style="12" customWidth="1"/>
    <col min="4" max="4" width="10.4545454545455" style="13" hidden="1" customWidth="1"/>
    <col min="5" max="5" width="11.4545454545455" style="14" customWidth="1"/>
    <col min="6" max="8" width="2.81818181818182" style="14" hidden="1" customWidth="1"/>
    <col min="9" max="9" width="2.81818181818182" style="15" hidden="1" customWidth="1"/>
    <col min="10" max="10" width="2.81818181818182" style="14" hidden="1" customWidth="1"/>
    <col min="11" max="17" width="2.81818181818182" style="13" hidden="1" customWidth="1"/>
    <col min="18" max="18" width="2.81818181818182" style="16" hidden="1" customWidth="1"/>
    <col min="19" max="27" width="2.81818181818182" style="13" hidden="1" customWidth="1"/>
    <col min="28" max="33" width="7.72727272727273" style="13" hidden="1" customWidth="1"/>
    <col min="34" max="34" width="6.54545454545455" style="13" hidden="1" customWidth="1"/>
    <col min="35" max="35" width="4.45454545454545" style="13" hidden="1" customWidth="1"/>
    <col min="36" max="36" width="8" style="13" hidden="1" customWidth="1"/>
    <col min="37" max="37" width="7.18181818181818" style="13" hidden="1" customWidth="1"/>
    <col min="38" max="38" width="8.18181818181818" style="13" hidden="1" customWidth="1"/>
    <col min="39" max="39" width="10.2727272727273" style="13" hidden="1" customWidth="1"/>
    <col min="40" max="40" width="8.72727272727273" style="13" hidden="1" customWidth="1"/>
    <col min="41" max="41" width="0.181818181818182" style="17" customWidth="1"/>
    <col min="42" max="42" width="8.45454545454546" style="17" hidden="1" customWidth="1"/>
    <col min="43" max="43" width="7.18181818181818" style="17" hidden="1" customWidth="1"/>
    <col min="44" max="44" width="8.54545454545454" style="17" hidden="1" customWidth="1"/>
    <col min="45" max="45" width="3.90909090909091" style="17" hidden="1" customWidth="1"/>
    <col min="46" max="46" width="11.1818181818182" style="17" customWidth="1"/>
    <col min="47" max="47" width="11.2727272727273" style="13" customWidth="1"/>
    <col min="48" max="48" width="9.27272727272727" style="18" customWidth="1"/>
    <col min="49" max="49" width="7.81818181818182" style="19" customWidth="1"/>
    <col min="50" max="50" width="11" style="20" customWidth="1"/>
    <col min="51" max="52" width="10.5454545454545" style="20" customWidth="1"/>
    <col min="53" max="53" width="15" style="20" customWidth="1"/>
    <col min="54" max="216" width="9.18181818181818" style="20"/>
    <col min="217" max="217" width="5.45454545454545" style="20" customWidth="1"/>
    <col min="218" max="218" width="54.1818181818182" style="20" customWidth="1"/>
    <col min="219" max="219" width="9.72727272727273" style="20" customWidth="1"/>
    <col min="220" max="224" width="9" style="20" hidden="1" customWidth="1"/>
    <col min="225" max="227" width="12.7272727272727" style="20" customWidth="1"/>
    <col min="228" max="231" width="9" style="20" hidden="1" customWidth="1"/>
    <col min="232" max="233" width="13.7272727272727" style="20" customWidth="1"/>
    <col min="234" max="234" width="13.1818181818182" style="20" customWidth="1"/>
    <col min="235" max="472" width="9.18181818181818" style="20"/>
    <col min="473" max="473" width="5.45454545454545" style="20" customWidth="1"/>
    <col min="474" max="474" width="54.1818181818182" style="20" customWidth="1"/>
    <col min="475" max="475" width="9.72727272727273" style="20" customWidth="1"/>
    <col min="476" max="480" width="9" style="20" hidden="1" customWidth="1"/>
    <col min="481" max="483" width="12.7272727272727" style="20" customWidth="1"/>
    <col min="484" max="487" width="9" style="20" hidden="1" customWidth="1"/>
    <col min="488" max="489" width="13.7272727272727" style="20" customWidth="1"/>
    <col min="490" max="490" width="13.1818181818182" style="20" customWidth="1"/>
    <col min="491" max="728" width="9.18181818181818" style="20"/>
    <col min="729" max="729" width="5.45454545454545" style="20" customWidth="1"/>
    <col min="730" max="730" width="54.1818181818182" style="20" customWidth="1"/>
    <col min="731" max="731" width="9.72727272727273" style="20" customWidth="1"/>
    <col min="732" max="736" width="9" style="20" hidden="1" customWidth="1"/>
    <col min="737" max="739" width="12.7272727272727" style="20" customWidth="1"/>
    <col min="740" max="743" width="9" style="20" hidden="1" customWidth="1"/>
    <col min="744" max="745" width="13.7272727272727" style="20" customWidth="1"/>
    <col min="746" max="746" width="13.1818181818182" style="20" customWidth="1"/>
    <col min="747" max="984" width="9.18181818181818" style="20"/>
    <col min="985" max="985" width="5.45454545454545" style="20" customWidth="1"/>
    <col min="986" max="986" width="54.1818181818182" style="20" customWidth="1"/>
    <col min="987" max="987" width="9.72727272727273" style="20" customWidth="1"/>
    <col min="988" max="992" width="9" style="20" hidden="1" customWidth="1"/>
    <col min="993" max="995" width="12.7272727272727" style="20" customWidth="1"/>
    <col min="996" max="999" width="9" style="20" hidden="1" customWidth="1"/>
    <col min="1000" max="1001" width="13.7272727272727" style="20" customWidth="1"/>
    <col min="1002" max="1002" width="13.1818181818182" style="20" customWidth="1"/>
    <col min="1003" max="1240" width="9.18181818181818" style="20"/>
    <col min="1241" max="1241" width="5.45454545454545" style="20" customWidth="1"/>
    <col min="1242" max="1242" width="54.1818181818182" style="20" customWidth="1"/>
    <col min="1243" max="1243" width="9.72727272727273" style="20" customWidth="1"/>
    <col min="1244" max="1248" width="9" style="20" hidden="1" customWidth="1"/>
    <col min="1249" max="1251" width="12.7272727272727" style="20" customWidth="1"/>
    <col min="1252" max="1255" width="9" style="20" hidden="1" customWidth="1"/>
    <col min="1256" max="1257" width="13.7272727272727" style="20" customWidth="1"/>
    <col min="1258" max="1258" width="13.1818181818182" style="20" customWidth="1"/>
    <col min="1259" max="1496" width="9.18181818181818" style="20"/>
    <col min="1497" max="1497" width="5.45454545454545" style="20" customWidth="1"/>
    <col min="1498" max="1498" width="54.1818181818182" style="20" customWidth="1"/>
    <col min="1499" max="1499" width="9.72727272727273" style="20" customWidth="1"/>
    <col min="1500" max="1504" width="9" style="20" hidden="1" customWidth="1"/>
    <col min="1505" max="1507" width="12.7272727272727" style="20" customWidth="1"/>
    <col min="1508" max="1511" width="9" style="20" hidden="1" customWidth="1"/>
    <col min="1512" max="1513" width="13.7272727272727" style="20" customWidth="1"/>
    <col min="1514" max="1514" width="13.1818181818182" style="20" customWidth="1"/>
    <col min="1515" max="1752" width="9.18181818181818" style="20"/>
    <col min="1753" max="1753" width="5.45454545454545" style="20" customWidth="1"/>
    <col min="1754" max="1754" width="54.1818181818182" style="20" customWidth="1"/>
    <col min="1755" max="1755" width="9.72727272727273" style="20" customWidth="1"/>
    <col min="1756" max="1760" width="9" style="20" hidden="1" customWidth="1"/>
    <col min="1761" max="1763" width="12.7272727272727" style="20" customWidth="1"/>
    <col min="1764" max="1767" width="9" style="20" hidden="1" customWidth="1"/>
    <col min="1768" max="1769" width="13.7272727272727" style="20" customWidth="1"/>
    <col min="1770" max="1770" width="13.1818181818182" style="20" customWidth="1"/>
    <col min="1771" max="2008" width="9.18181818181818" style="20"/>
    <col min="2009" max="2009" width="5.45454545454545" style="20" customWidth="1"/>
    <col min="2010" max="2010" width="54.1818181818182" style="20" customWidth="1"/>
    <col min="2011" max="2011" width="9.72727272727273" style="20" customWidth="1"/>
    <col min="2012" max="2016" width="9" style="20" hidden="1" customWidth="1"/>
    <col min="2017" max="2019" width="12.7272727272727" style="20" customWidth="1"/>
    <col min="2020" max="2023" width="9" style="20" hidden="1" customWidth="1"/>
    <col min="2024" max="2025" width="13.7272727272727" style="20" customWidth="1"/>
    <col min="2026" max="2026" width="13.1818181818182" style="20" customWidth="1"/>
    <col min="2027" max="2264" width="9.18181818181818" style="20"/>
    <col min="2265" max="2265" width="5.45454545454545" style="20" customWidth="1"/>
    <col min="2266" max="2266" width="54.1818181818182" style="20" customWidth="1"/>
    <col min="2267" max="2267" width="9.72727272727273" style="20" customWidth="1"/>
    <col min="2268" max="2272" width="9" style="20" hidden="1" customWidth="1"/>
    <col min="2273" max="2275" width="12.7272727272727" style="20" customWidth="1"/>
    <col min="2276" max="2279" width="9" style="20" hidden="1" customWidth="1"/>
    <col min="2280" max="2281" width="13.7272727272727" style="20" customWidth="1"/>
    <col min="2282" max="2282" width="13.1818181818182" style="20" customWidth="1"/>
    <col min="2283" max="2520" width="9.18181818181818" style="20"/>
    <col min="2521" max="2521" width="5.45454545454545" style="20" customWidth="1"/>
    <col min="2522" max="2522" width="54.1818181818182" style="20" customWidth="1"/>
    <col min="2523" max="2523" width="9.72727272727273" style="20" customWidth="1"/>
    <col min="2524" max="2528" width="9" style="20" hidden="1" customWidth="1"/>
    <col min="2529" max="2531" width="12.7272727272727" style="20" customWidth="1"/>
    <col min="2532" max="2535" width="9" style="20" hidden="1" customWidth="1"/>
    <col min="2536" max="2537" width="13.7272727272727" style="20" customWidth="1"/>
    <col min="2538" max="2538" width="13.1818181818182" style="20" customWidth="1"/>
    <col min="2539" max="2776" width="9.18181818181818" style="20"/>
    <col min="2777" max="2777" width="5.45454545454545" style="20" customWidth="1"/>
    <col min="2778" max="2778" width="54.1818181818182" style="20" customWidth="1"/>
    <col min="2779" max="2779" width="9.72727272727273" style="20" customWidth="1"/>
    <col min="2780" max="2784" width="9" style="20" hidden="1" customWidth="1"/>
    <col min="2785" max="2787" width="12.7272727272727" style="20" customWidth="1"/>
    <col min="2788" max="2791" width="9" style="20" hidden="1" customWidth="1"/>
    <col min="2792" max="2793" width="13.7272727272727" style="20" customWidth="1"/>
    <col min="2794" max="2794" width="13.1818181818182" style="20" customWidth="1"/>
    <col min="2795" max="3032" width="9.18181818181818" style="20"/>
    <col min="3033" max="3033" width="5.45454545454545" style="20" customWidth="1"/>
    <col min="3034" max="3034" width="54.1818181818182" style="20" customWidth="1"/>
    <col min="3035" max="3035" width="9.72727272727273" style="20" customWidth="1"/>
    <col min="3036" max="3040" width="9" style="20" hidden="1" customWidth="1"/>
    <col min="3041" max="3043" width="12.7272727272727" style="20" customWidth="1"/>
    <col min="3044" max="3047" width="9" style="20" hidden="1" customWidth="1"/>
    <col min="3048" max="3049" width="13.7272727272727" style="20" customWidth="1"/>
    <col min="3050" max="3050" width="13.1818181818182" style="20" customWidth="1"/>
    <col min="3051" max="3288" width="9.18181818181818" style="20"/>
    <col min="3289" max="3289" width="5.45454545454545" style="20" customWidth="1"/>
    <col min="3290" max="3290" width="54.1818181818182" style="20" customWidth="1"/>
    <col min="3291" max="3291" width="9.72727272727273" style="20" customWidth="1"/>
    <col min="3292" max="3296" width="9" style="20" hidden="1" customWidth="1"/>
    <col min="3297" max="3299" width="12.7272727272727" style="20" customWidth="1"/>
    <col min="3300" max="3303" width="9" style="20" hidden="1" customWidth="1"/>
    <col min="3304" max="3305" width="13.7272727272727" style="20" customWidth="1"/>
    <col min="3306" max="3306" width="13.1818181818182" style="20" customWidth="1"/>
    <col min="3307" max="3544" width="9.18181818181818" style="20"/>
    <col min="3545" max="3545" width="5.45454545454545" style="20" customWidth="1"/>
    <col min="3546" max="3546" width="54.1818181818182" style="20" customWidth="1"/>
    <col min="3547" max="3547" width="9.72727272727273" style="20" customWidth="1"/>
    <col min="3548" max="3552" width="9" style="20" hidden="1" customWidth="1"/>
    <col min="3553" max="3555" width="12.7272727272727" style="20" customWidth="1"/>
    <col min="3556" max="3559" width="9" style="20" hidden="1" customWidth="1"/>
    <col min="3560" max="3561" width="13.7272727272727" style="20" customWidth="1"/>
    <col min="3562" max="3562" width="13.1818181818182" style="20" customWidth="1"/>
    <col min="3563" max="3800" width="9.18181818181818" style="20"/>
    <col min="3801" max="3801" width="5.45454545454545" style="20" customWidth="1"/>
    <col min="3802" max="3802" width="54.1818181818182" style="20" customWidth="1"/>
    <col min="3803" max="3803" width="9.72727272727273" style="20" customWidth="1"/>
    <col min="3804" max="3808" width="9" style="20" hidden="1" customWidth="1"/>
    <col min="3809" max="3811" width="12.7272727272727" style="20" customWidth="1"/>
    <col min="3812" max="3815" width="9" style="20" hidden="1" customWidth="1"/>
    <col min="3816" max="3817" width="13.7272727272727" style="20" customWidth="1"/>
    <col min="3818" max="3818" width="13.1818181818182" style="20" customWidth="1"/>
    <col min="3819" max="4056" width="9.18181818181818" style="20"/>
    <col min="4057" max="4057" width="5.45454545454545" style="20" customWidth="1"/>
    <col min="4058" max="4058" width="54.1818181818182" style="20" customWidth="1"/>
    <col min="4059" max="4059" width="9.72727272727273" style="20" customWidth="1"/>
    <col min="4060" max="4064" width="9" style="20" hidden="1" customWidth="1"/>
    <col min="4065" max="4067" width="12.7272727272727" style="20" customWidth="1"/>
    <col min="4068" max="4071" width="9" style="20" hidden="1" customWidth="1"/>
    <col min="4072" max="4073" width="13.7272727272727" style="20" customWidth="1"/>
    <col min="4074" max="4074" width="13.1818181818182" style="20" customWidth="1"/>
    <col min="4075" max="4312" width="9.18181818181818" style="20"/>
    <col min="4313" max="4313" width="5.45454545454545" style="20" customWidth="1"/>
    <col min="4314" max="4314" width="54.1818181818182" style="20" customWidth="1"/>
    <col min="4315" max="4315" width="9.72727272727273" style="20" customWidth="1"/>
    <col min="4316" max="4320" width="9" style="20" hidden="1" customWidth="1"/>
    <col min="4321" max="4323" width="12.7272727272727" style="20" customWidth="1"/>
    <col min="4324" max="4327" width="9" style="20" hidden="1" customWidth="1"/>
    <col min="4328" max="4329" width="13.7272727272727" style="20" customWidth="1"/>
    <col min="4330" max="4330" width="13.1818181818182" style="20" customWidth="1"/>
    <col min="4331" max="4568" width="9.18181818181818" style="20"/>
    <col min="4569" max="4569" width="5.45454545454545" style="20" customWidth="1"/>
    <col min="4570" max="4570" width="54.1818181818182" style="20" customWidth="1"/>
    <col min="4571" max="4571" width="9.72727272727273" style="20" customWidth="1"/>
    <col min="4572" max="4576" width="9" style="20" hidden="1" customWidth="1"/>
    <col min="4577" max="4579" width="12.7272727272727" style="20" customWidth="1"/>
    <col min="4580" max="4583" width="9" style="20" hidden="1" customWidth="1"/>
    <col min="4584" max="4585" width="13.7272727272727" style="20" customWidth="1"/>
    <col min="4586" max="4586" width="13.1818181818182" style="20" customWidth="1"/>
    <col min="4587" max="4824" width="9.18181818181818" style="20"/>
    <col min="4825" max="4825" width="5.45454545454545" style="20" customWidth="1"/>
    <col min="4826" max="4826" width="54.1818181818182" style="20" customWidth="1"/>
    <col min="4827" max="4827" width="9.72727272727273" style="20" customWidth="1"/>
    <col min="4828" max="4832" width="9" style="20" hidden="1" customWidth="1"/>
    <col min="4833" max="4835" width="12.7272727272727" style="20" customWidth="1"/>
    <col min="4836" max="4839" width="9" style="20" hidden="1" customWidth="1"/>
    <col min="4840" max="4841" width="13.7272727272727" style="20" customWidth="1"/>
    <col min="4842" max="4842" width="13.1818181818182" style="20" customWidth="1"/>
    <col min="4843" max="5080" width="9.18181818181818" style="20"/>
    <col min="5081" max="5081" width="5.45454545454545" style="20" customWidth="1"/>
    <col min="5082" max="5082" width="54.1818181818182" style="20" customWidth="1"/>
    <col min="5083" max="5083" width="9.72727272727273" style="20" customWidth="1"/>
    <col min="5084" max="5088" width="9" style="20" hidden="1" customWidth="1"/>
    <col min="5089" max="5091" width="12.7272727272727" style="20" customWidth="1"/>
    <col min="5092" max="5095" width="9" style="20" hidden="1" customWidth="1"/>
    <col min="5096" max="5097" width="13.7272727272727" style="20" customWidth="1"/>
    <col min="5098" max="5098" width="13.1818181818182" style="20" customWidth="1"/>
    <col min="5099" max="5336" width="9.18181818181818" style="20"/>
    <col min="5337" max="5337" width="5.45454545454545" style="20" customWidth="1"/>
    <col min="5338" max="5338" width="54.1818181818182" style="20" customWidth="1"/>
    <col min="5339" max="5339" width="9.72727272727273" style="20" customWidth="1"/>
    <col min="5340" max="5344" width="9" style="20" hidden="1" customWidth="1"/>
    <col min="5345" max="5347" width="12.7272727272727" style="20" customWidth="1"/>
    <col min="5348" max="5351" width="9" style="20" hidden="1" customWidth="1"/>
    <col min="5352" max="5353" width="13.7272727272727" style="20" customWidth="1"/>
    <col min="5354" max="5354" width="13.1818181818182" style="20" customWidth="1"/>
    <col min="5355" max="5592" width="9.18181818181818" style="20"/>
    <col min="5593" max="5593" width="5.45454545454545" style="20" customWidth="1"/>
    <col min="5594" max="5594" width="54.1818181818182" style="20" customWidth="1"/>
    <col min="5595" max="5595" width="9.72727272727273" style="20" customWidth="1"/>
    <col min="5596" max="5600" width="9" style="20" hidden="1" customWidth="1"/>
    <col min="5601" max="5603" width="12.7272727272727" style="20" customWidth="1"/>
    <col min="5604" max="5607" width="9" style="20" hidden="1" customWidth="1"/>
    <col min="5608" max="5609" width="13.7272727272727" style="20" customWidth="1"/>
    <col min="5610" max="5610" width="13.1818181818182" style="20" customWidth="1"/>
    <col min="5611" max="5848" width="9.18181818181818" style="20"/>
    <col min="5849" max="5849" width="5.45454545454545" style="20" customWidth="1"/>
    <col min="5850" max="5850" width="54.1818181818182" style="20" customWidth="1"/>
    <col min="5851" max="5851" width="9.72727272727273" style="20" customWidth="1"/>
    <col min="5852" max="5856" width="9" style="20" hidden="1" customWidth="1"/>
    <col min="5857" max="5859" width="12.7272727272727" style="20" customWidth="1"/>
    <col min="5860" max="5863" width="9" style="20" hidden="1" customWidth="1"/>
    <col min="5864" max="5865" width="13.7272727272727" style="20" customWidth="1"/>
    <col min="5866" max="5866" width="13.1818181818182" style="20" customWidth="1"/>
    <col min="5867" max="6104" width="9.18181818181818" style="20"/>
    <col min="6105" max="6105" width="5.45454545454545" style="20" customWidth="1"/>
    <col min="6106" max="6106" width="54.1818181818182" style="20" customWidth="1"/>
    <col min="6107" max="6107" width="9.72727272727273" style="20" customWidth="1"/>
    <col min="6108" max="6112" width="9" style="20" hidden="1" customWidth="1"/>
    <col min="6113" max="6115" width="12.7272727272727" style="20" customWidth="1"/>
    <col min="6116" max="6119" width="9" style="20" hidden="1" customWidth="1"/>
    <col min="6120" max="6121" width="13.7272727272727" style="20" customWidth="1"/>
    <col min="6122" max="6122" width="13.1818181818182" style="20" customWidth="1"/>
    <col min="6123" max="6360" width="9.18181818181818" style="20"/>
    <col min="6361" max="6361" width="5.45454545454545" style="20" customWidth="1"/>
    <col min="6362" max="6362" width="54.1818181818182" style="20" customWidth="1"/>
    <col min="6363" max="6363" width="9.72727272727273" style="20" customWidth="1"/>
    <col min="6364" max="6368" width="9" style="20" hidden="1" customWidth="1"/>
    <col min="6369" max="6371" width="12.7272727272727" style="20" customWidth="1"/>
    <col min="6372" max="6375" width="9" style="20" hidden="1" customWidth="1"/>
    <col min="6376" max="6377" width="13.7272727272727" style="20" customWidth="1"/>
    <col min="6378" max="6378" width="13.1818181818182" style="20" customWidth="1"/>
    <col min="6379" max="6616" width="9.18181818181818" style="20"/>
    <col min="6617" max="6617" width="5.45454545454545" style="20" customWidth="1"/>
    <col min="6618" max="6618" width="54.1818181818182" style="20" customWidth="1"/>
    <col min="6619" max="6619" width="9.72727272727273" style="20" customWidth="1"/>
    <col min="6620" max="6624" width="9" style="20" hidden="1" customWidth="1"/>
    <col min="6625" max="6627" width="12.7272727272727" style="20" customWidth="1"/>
    <col min="6628" max="6631" width="9" style="20" hidden="1" customWidth="1"/>
    <col min="6632" max="6633" width="13.7272727272727" style="20" customWidth="1"/>
    <col min="6634" max="6634" width="13.1818181818182" style="20" customWidth="1"/>
    <col min="6635" max="6872" width="9.18181818181818" style="20"/>
    <col min="6873" max="6873" width="5.45454545454545" style="20" customWidth="1"/>
    <col min="6874" max="6874" width="54.1818181818182" style="20" customWidth="1"/>
    <col min="6875" max="6875" width="9.72727272727273" style="20" customWidth="1"/>
    <col min="6876" max="6880" width="9" style="20" hidden="1" customWidth="1"/>
    <col min="6881" max="6883" width="12.7272727272727" style="20" customWidth="1"/>
    <col min="6884" max="6887" width="9" style="20" hidden="1" customWidth="1"/>
    <col min="6888" max="6889" width="13.7272727272727" style="20" customWidth="1"/>
    <col min="6890" max="6890" width="13.1818181818182" style="20" customWidth="1"/>
    <col min="6891" max="7128" width="9.18181818181818" style="20"/>
    <col min="7129" max="7129" width="5.45454545454545" style="20" customWidth="1"/>
    <col min="7130" max="7130" width="54.1818181818182" style="20" customWidth="1"/>
    <col min="7131" max="7131" width="9.72727272727273" style="20" customWidth="1"/>
    <col min="7132" max="7136" width="9" style="20" hidden="1" customWidth="1"/>
    <col min="7137" max="7139" width="12.7272727272727" style="20" customWidth="1"/>
    <col min="7140" max="7143" width="9" style="20" hidden="1" customWidth="1"/>
    <col min="7144" max="7145" width="13.7272727272727" style="20" customWidth="1"/>
    <col min="7146" max="7146" width="13.1818181818182" style="20" customWidth="1"/>
    <col min="7147" max="7384" width="9.18181818181818" style="20"/>
    <col min="7385" max="7385" width="5.45454545454545" style="20" customWidth="1"/>
    <col min="7386" max="7386" width="54.1818181818182" style="20" customWidth="1"/>
    <col min="7387" max="7387" width="9.72727272727273" style="20" customWidth="1"/>
    <col min="7388" max="7392" width="9" style="20" hidden="1" customWidth="1"/>
    <col min="7393" max="7395" width="12.7272727272727" style="20" customWidth="1"/>
    <col min="7396" max="7399" width="9" style="20" hidden="1" customWidth="1"/>
    <col min="7400" max="7401" width="13.7272727272727" style="20" customWidth="1"/>
    <col min="7402" max="7402" width="13.1818181818182" style="20" customWidth="1"/>
    <col min="7403" max="7640" width="9.18181818181818" style="20"/>
    <col min="7641" max="7641" width="5.45454545454545" style="20" customWidth="1"/>
    <col min="7642" max="7642" width="54.1818181818182" style="20" customWidth="1"/>
    <col min="7643" max="7643" width="9.72727272727273" style="20" customWidth="1"/>
    <col min="7644" max="7648" width="9" style="20" hidden="1" customWidth="1"/>
    <col min="7649" max="7651" width="12.7272727272727" style="20" customWidth="1"/>
    <col min="7652" max="7655" width="9" style="20" hidden="1" customWidth="1"/>
    <col min="7656" max="7657" width="13.7272727272727" style="20" customWidth="1"/>
    <col min="7658" max="7658" width="13.1818181818182" style="20" customWidth="1"/>
    <col min="7659" max="7896" width="9.18181818181818" style="20"/>
    <col min="7897" max="7897" width="5.45454545454545" style="20" customWidth="1"/>
    <col min="7898" max="7898" width="54.1818181818182" style="20" customWidth="1"/>
    <col min="7899" max="7899" width="9.72727272727273" style="20" customWidth="1"/>
    <col min="7900" max="7904" width="9" style="20" hidden="1" customWidth="1"/>
    <col min="7905" max="7907" width="12.7272727272727" style="20" customWidth="1"/>
    <col min="7908" max="7911" width="9" style="20" hidden="1" customWidth="1"/>
    <col min="7912" max="7913" width="13.7272727272727" style="20" customWidth="1"/>
    <col min="7914" max="7914" width="13.1818181818182" style="20" customWidth="1"/>
    <col min="7915" max="8152" width="9.18181818181818" style="20"/>
    <col min="8153" max="8153" width="5.45454545454545" style="20" customWidth="1"/>
    <col min="8154" max="8154" width="54.1818181818182" style="20" customWidth="1"/>
    <col min="8155" max="8155" width="9.72727272727273" style="20" customWidth="1"/>
    <col min="8156" max="8160" width="9" style="20" hidden="1" customWidth="1"/>
    <col min="8161" max="8163" width="12.7272727272727" style="20" customWidth="1"/>
    <col min="8164" max="8167" width="9" style="20" hidden="1" customWidth="1"/>
    <col min="8168" max="8169" width="13.7272727272727" style="20" customWidth="1"/>
    <col min="8170" max="8170" width="13.1818181818182" style="20" customWidth="1"/>
    <col min="8171" max="8408" width="9.18181818181818" style="20"/>
    <col min="8409" max="8409" width="5.45454545454545" style="20" customWidth="1"/>
    <col min="8410" max="8410" width="54.1818181818182" style="20" customWidth="1"/>
    <col min="8411" max="8411" width="9.72727272727273" style="20" customWidth="1"/>
    <col min="8412" max="8416" width="9" style="20" hidden="1" customWidth="1"/>
    <col min="8417" max="8419" width="12.7272727272727" style="20" customWidth="1"/>
    <col min="8420" max="8423" width="9" style="20" hidden="1" customWidth="1"/>
    <col min="8424" max="8425" width="13.7272727272727" style="20" customWidth="1"/>
    <col min="8426" max="8426" width="13.1818181818182" style="20" customWidth="1"/>
    <col min="8427" max="8664" width="9.18181818181818" style="20"/>
    <col min="8665" max="8665" width="5.45454545454545" style="20" customWidth="1"/>
    <col min="8666" max="8666" width="54.1818181818182" style="20" customWidth="1"/>
    <col min="8667" max="8667" width="9.72727272727273" style="20" customWidth="1"/>
    <col min="8668" max="8672" width="9" style="20" hidden="1" customWidth="1"/>
    <col min="8673" max="8675" width="12.7272727272727" style="20" customWidth="1"/>
    <col min="8676" max="8679" width="9" style="20" hidden="1" customWidth="1"/>
    <col min="8680" max="8681" width="13.7272727272727" style="20" customWidth="1"/>
    <col min="8682" max="8682" width="13.1818181818182" style="20" customWidth="1"/>
    <col min="8683" max="8920" width="9.18181818181818" style="20"/>
    <col min="8921" max="8921" width="5.45454545454545" style="20" customWidth="1"/>
    <col min="8922" max="8922" width="54.1818181818182" style="20" customWidth="1"/>
    <col min="8923" max="8923" width="9.72727272727273" style="20" customWidth="1"/>
    <col min="8924" max="8928" width="9" style="20" hidden="1" customWidth="1"/>
    <col min="8929" max="8931" width="12.7272727272727" style="20" customWidth="1"/>
    <col min="8932" max="8935" width="9" style="20" hidden="1" customWidth="1"/>
    <col min="8936" max="8937" width="13.7272727272727" style="20" customWidth="1"/>
    <col min="8938" max="8938" width="13.1818181818182" style="20" customWidth="1"/>
    <col min="8939" max="9176" width="9.18181818181818" style="20"/>
    <col min="9177" max="9177" width="5.45454545454545" style="20" customWidth="1"/>
    <col min="9178" max="9178" width="54.1818181818182" style="20" customWidth="1"/>
    <col min="9179" max="9179" width="9.72727272727273" style="20" customWidth="1"/>
    <col min="9180" max="9184" width="9" style="20" hidden="1" customWidth="1"/>
    <col min="9185" max="9187" width="12.7272727272727" style="20" customWidth="1"/>
    <col min="9188" max="9191" width="9" style="20" hidden="1" customWidth="1"/>
    <col min="9192" max="9193" width="13.7272727272727" style="20" customWidth="1"/>
    <col min="9194" max="9194" width="13.1818181818182" style="20" customWidth="1"/>
    <col min="9195" max="9432" width="9.18181818181818" style="20"/>
    <col min="9433" max="9433" width="5.45454545454545" style="20" customWidth="1"/>
    <col min="9434" max="9434" width="54.1818181818182" style="20" customWidth="1"/>
    <col min="9435" max="9435" width="9.72727272727273" style="20" customWidth="1"/>
    <col min="9436" max="9440" width="9" style="20" hidden="1" customWidth="1"/>
    <col min="9441" max="9443" width="12.7272727272727" style="20" customWidth="1"/>
    <col min="9444" max="9447" width="9" style="20" hidden="1" customWidth="1"/>
    <col min="9448" max="9449" width="13.7272727272727" style="20" customWidth="1"/>
    <col min="9450" max="9450" width="13.1818181818182" style="20" customWidth="1"/>
    <col min="9451" max="9688" width="9.18181818181818" style="20"/>
    <col min="9689" max="9689" width="5.45454545454545" style="20" customWidth="1"/>
    <col min="9690" max="9690" width="54.1818181818182" style="20" customWidth="1"/>
    <col min="9691" max="9691" width="9.72727272727273" style="20" customWidth="1"/>
    <col min="9692" max="9696" width="9" style="20" hidden="1" customWidth="1"/>
    <col min="9697" max="9699" width="12.7272727272727" style="20" customWidth="1"/>
    <col min="9700" max="9703" width="9" style="20" hidden="1" customWidth="1"/>
    <col min="9704" max="9705" width="13.7272727272727" style="20" customWidth="1"/>
    <col min="9706" max="9706" width="13.1818181818182" style="20" customWidth="1"/>
    <col min="9707" max="9944" width="9.18181818181818" style="20"/>
    <col min="9945" max="9945" width="5.45454545454545" style="20" customWidth="1"/>
    <col min="9946" max="9946" width="54.1818181818182" style="20" customWidth="1"/>
    <col min="9947" max="9947" width="9.72727272727273" style="20" customWidth="1"/>
    <col min="9948" max="9952" width="9" style="20" hidden="1" customWidth="1"/>
    <col min="9953" max="9955" width="12.7272727272727" style="20" customWidth="1"/>
    <col min="9956" max="9959" width="9" style="20" hidden="1" customWidth="1"/>
    <col min="9960" max="9961" width="13.7272727272727" style="20" customWidth="1"/>
    <col min="9962" max="9962" width="13.1818181818182" style="20" customWidth="1"/>
    <col min="9963" max="10200" width="9.18181818181818" style="20"/>
    <col min="10201" max="10201" width="5.45454545454545" style="20" customWidth="1"/>
    <col min="10202" max="10202" width="54.1818181818182" style="20" customWidth="1"/>
    <col min="10203" max="10203" width="9.72727272727273" style="20" customWidth="1"/>
    <col min="10204" max="10208" width="9" style="20" hidden="1" customWidth="1"/>
    <col min="10209" max="10211" width="12.7272727272727" style="20" customWidth="1"/>
    <col min="10212" max="10215" width="9" style="20" hidden="1" customWidth="1"/>
    <col min="10216" max="10217" width="13.7272727272727" style="20" customWidth="1"/>
    <col min="10218" max="10218" width="13.1818181818182" style="20" customWidth="1"/>
    <col min="10219" max="10456" width="9.18181818181818" style="20"/>
    <col min="10457" max="10457" width="5.45454545454545" style="20" customWidth="1"/>
    <col min="10458" max="10458" width="54.1818181818182" style="20" customWidth="1"/>
    <col min="10459" max="10459" width="9.72727272727273" style="20" customWidth="1"/>
    <col min="10460" max="10464" width="9" style="20" hidden="1" customWidth="1"/>
    <col min="10465" max="10467" width="12.7272727272727" style="20" customWidth="1"/>
    <col min="10468" max="10471" width="9" style="20" hidden="1" customWidth="1"/>
    <col min="10472" max="10473" width="13.7272727272727" style="20" customWidth="1"/>
    <col min="10474" max="10474" width="13.1818181818182" style="20" customWidth="1"/>
    <col min="10475" max="10712" width="9.18181818181818" style="20"/>
    <col min="10713" max="10713" width="5.45454545454545" style="20" customWidth="1"/>
    <col min="10714" max="10714" width="54.1818181818182" style="20" customWidth="1"/>
    <col min="10715" max="10715" width="9.72727272727273" style="20" customWidth="1"/>
    <col min="10716" max="10720" width="9" style="20" hidden="1" customWidth="1"/>
    <col min="10721" max="10723" width="12.7272727272727" style="20" customWidth="1"/>
    <col min="10724" max="10727" width="9" style="20" hidden="1" customWidth="1"/>
    <col min="10728" max="10729" width="13.7272727272727" style="20" customWidth="1"/>
    <col min="10730" max="10730" width="13.1818181818182" style="20" customWidth="1"/>
    <col min="10731" max="10968" width="9.18181818181818" style="20"/>
    <col min="10969" max="10969" width="5.45454545454545" style="20" customWidth="1"/>
    <col min="10970" max="10970" width="54.1818181818182" style="20" customWidth="1"/>
    <col min="10971" max="10971" width="9.72727272727273" style="20" customWidth="1"/>
    <col min="10972" max="10976" width="9" style="20" hidden="1" customWidth="1"/>
    <col min="10977" max="10979" width="12.7272727272727" style="20" customWidth="1"/>
    <col min="10980" max="10983" width="9" style="20" hidden="1" customWidth="1"/>
    <col min="10984" max="10985" width="13.7272727272727" style="20" customWidth="1"/>
    <col min="10986" max="10986" width="13.1818181818182" style="20" customWidth="1"/>
    <col min="10987" max="11224" width="9.18181818181818" style="20"/>
    <col min="11225" max="11225" width="5.45454545454545" style="20" customWidth="1"/>
    <col min="11226" max="11226" width="54.1818181818182" style="20" customWidth="1"/>
    <col min="11227" max="11227" width="9.72727272727273" style="20" customWidth="1"/>
    <col min="11228" max="11232" width="9" style="20" hidden="1" customWidth="1"/>
    <col min="11233" max="11235" width="12.7272727272727" style="20" customWidth="1"/>
    <col min="11236" max="11239" width="9" style="20" hidden="1" customWidth="1"/>
    <col min="11240" max="11241" width="13.7272727272727" style="20" customWidth="1"/>
    <col min="11242" max="11242" width="13.1818181818182" style="20" customWidth="1"/>
    <col min="11243" max="11480" width="9.18181818181818" style="20"/>
    <col min="11481" max="11481" width="5.45454545454545" style="20" customWidth="1"/>
    <col min="11482" max="11482" width="54.1818181818182" style="20" customWidth="1"/>
    <col min="11483" max="11483" width="9.72727272727273" style="20" customWidth="1"/>
    <col min="11484" max="11488" width="9" style="20" hidden="1" customWidth="1"/>
    <col min="11489" max="11491" width="12.7272727272727" style="20" customWidth="1"/>
    <col min="11492" max="11495" width="9" style="20" hidden="1" customWidth="1"/>
    <col min="11496" max="11497" width="13.7272727272727" style="20" customWidth="1"/>
    <col min="11498" max="11498" width="13.1818181818182" style="20" customWidth="1"/>
    <col min="11499" max="11736" width="9.18181818181818" style="20"/>
    <col min="11737" max="11737" width="5.45454545454545" style="20" customWidth="1"/>
    <col min="11738" max="11738" width="54.1818181818182" style="20" customWidth="1"/>
    <col min="11739" max="11739" width="9.72727272727273" style="20" customWidth="1"/>
    <col min="11740" max="11744" width="9" style="20" hidden="1" customWidth="1"/>
    <col min="11745" max="11747" width="12.7272727272727" style="20" customWidth="1"/>
    <col min="11748" max="11751" width="9" style="20" hidden="1" customWidth="1"/>
    <col min="11752" max="11753" width="13.7272727272727" style="20" customWidth="1"/>
    <col min="11754" max="11754" width="13.1818181818182" style="20" customWidth="1"/>
    <col min="11755" max="11992" width="9.18181818181818" style="20"/>
    <col min="11993" max="11993" width="5.45454545454545" style="20" customWidth="1"/>
    <col min="11994" max="11994" width="54.1818181818182" style="20" customWidth="1"/>
    <col min="11995" max="11995" width="9.72727272727273" style="20" customWidth="1"/>
    <col min="11996" max="12000" width="9" style="20" hidden="1" customWidth="1"/>
    <col min="12001" max="12003" width="12.7272727272727" style="20" customWidth="1"/>
    <col min="12004" max="12007" width="9" style="20" hidden="1" customWidth="1"/>
    <col min="12008" max="12009" width="13.7272727272727" style="20" customWidth="1"/>
    <col min="12010" max="12010" width="13.1818181818182" style="20" customWidth="1"/>
    <col min="12011" max="12248" width="9.18181818181818" style="20"/>
    <col min="12249" max="12249" width="5.45454545454545" style="20" customWidth="1"/>
    <col min="12250" max="12250" width="54.1818181818182" style="20" customWidth="1"/>
    <col min="12251" max="12251" width="9.72727272727273" style="20" customWidth="1"/>
    <col min="12252" max="12256" width="9" style="20" hidden="1" customWidth="1"/>
    <col min="12257" max="12259" width="12.7272727272727" style="20" customWidth="1"/>
    <col min="12260" max="12263" width="9" style="20" hidden="1" customWidth="1"/>
    <col min="12264" max="12265" width="13.7272727272727" style="20" customWidth="1"/>
    <col min="12266" max="12266" width="13.1818181818182" style="20" customWidth="1"/>
    <col min="12267" max="12504" width="9.18181818181818" style="20"/>
    <col min="12505" max="12505" width="5.45454545454545" style="20" customWidth="1"/>
    <col min="12506" max="12506" width="54.1818181818182" style="20" customWidth="1"/>
    <col min="12507" max="12507" width="9.72727272727273" style="20" customWidth="1"/>
    <col min="12508" max="12512" width="9" style="20" hidden="1" customWidth="1"/>
    <col min="12513" max="12515" width="12.7272727272727" style="20" customWidth="1"/>
    <col min="12516" max="12519" width="9" style="20" hidden="1" customWidth="1"/>
    <col min="12520" max="12521" width="13.7272727272727" style="20" customWidth="1"/>
    <col min="12522" max="12522" width="13.1818181818182" style="20" customWidth="1"/>
    <col min="12523" max="12760" width="9.18181818181818" style="20"/>
    <col min="12761" max="12761" width="5.45454545454545" style="20" customWidth="1"/>
    <col min="12762" max="12762" width="54.1818181818182" style="20" customWidth="1"/>
    <col min="12763" max="12763" width="9.72727272727273" style="20" customWidth="1"/>
    <col min="12764" max="12768" width="9" style="20" hidden="1" customWidth="1"/>
    <col min="12769" max="12771" width="12.7272727272727" style="20" customWidth="1"/>
    <col min="12772" max="12775" width="9" style="20" hidden="1" customWidth="1"/>
    <col min="12776" max="12777" width="13.7272727272727" style="20" customWidth="1"/>
    <col min="12778" max="12778" width="13.1818181818182" style="20" customWidth="1"/>
    <col min="12779" max="13016" width="9.18181818181818" style="20"/>
    <col min="13017" max="13017" width="5.45454545454545" style="20" customWidth="1"/>
    <col min="13018" max="13018" width="54.1818181818182" style="20" customWidth="1"/>
    <col min="13019" max="13019" width="9.72727272727273" style="20" customWidth="1"/>
    <col min="13020" max="13024" width="9" style="20" hidden="1" customWidth="1"/>
    <col min="13025" max="13027" width="12.7272727272727" style="20" customWidth="1"/>
    <col min="13028" max="13031" width="9" style="20" hidden="1" customWidth="1"/>
    <col min="13032" max="13033" width="13.7272727272727" style="20" customWidth="1"/>
    <col min="13034" max="13034" width="13.1818181818182" style="20" customWidth="1"/>
    <col min="13035" max="13272" width="9.18181818181818" style="20"/>
    <col min="13273" max="13273" width="5.45454545454545" style="20" customWidth="1"/>
    <col min="13274" max="13274" width="54.1818181818182" style="20" customWidth="1"/>
    <col min="13275" max="13275" width="9.72727272727273" style="20" customWidth="1"/>
    <col min="13276" max="13280" width="9" style="20" hidden="1" customWidth="1"/>
    <col min="13281" max="13283" width="12.7272727272727" style="20" customWidth="1"/>
    <col min="13284" max="13287" width="9" style="20" hidden="1" customWidth="1"/>
    <col min="13288" max="13289" width="13.7272727272727" style="20" customWidth="1"/>
    <col min="13290" max="13290" width="13.1818181818182" style="20" customWidth="1"/>
    <col min="13291" max="13528" width="9.18181818181818" style="20"/>
    <col min="13529" max="13529" width="5.45454545454545" style="20" customWidth="1"/>
    <col min="13530" max="13530" width="54.1818181818182" style="20" customWidth="1"/>
    <col min="13531" max="13531" width="9.72727272727273" style="20" customWidth="1"/>
    <col min="13532" max="13536" width="9" style="20" hidden="1" customWidth="1"/>
    <col min="13537" max="13539" width="12.7272727272727" style="20" customWidth="1"/>
    <col min="13540" max="13543" width="9" style="20" hidden="1" customWidth="1"/>
    <col min="13544" max="13545" width="13.7272727272727" style="20" customWidth="1"/>
    <col min="13546" max="13546" width="13.1818181818182" style="20" customWidth="1"/>
    <col min="13547" max="13784" width="9.18181818181818" style="20"/>
    <col min="13785" max="13785" width="5.45454545454545" style="20" customWidth="1"/>
    <col min="13786" max="13786" width="54.1818181818182" style="20" customWidth="1"/>
    <col min="13787" max="13787" width="9.72727272727273" style="20" customWidth="1"/>
    <col min="13788" max="13792" width="9" style="20" hidden="1" customWidth="1"/>
    <col min="13793" max="13795" width="12.7272727272727" style="20" customWidth="1"/>
    <col min="13796" max="13799" width="9" style="20" hidden="1" customWidth="1"/>
    <col min="13800" max="13801" width="13.7272727272727" style="20" customWidth="1"/>
    <col min="13802" max="13802" width="13.1818181818182" style="20" customWidth="1"/>
    <col min="13803" max="14040" width="9.18181818181818" style="20"/>
    <col min="14041" max="14041" width="5.45454545454545" style="20" customWidth="1"/>
    <col min="14042" max="14042" width="54.1818181818182" style="20" customWidth="1"/>
    <col min="14043" max="14043" width="9.72727272727273" style="20" customWidth="1"/>
    <col min="14044" max="14048" width="9" style="20" hidden="1" customWidth="1"/>
    <col min="14049" max="14051" width="12.7272727272727" style="20" customWidth="1"/>
    <col min="14052" max="14055" width="9" style="20" hidden="1" customWidth="1"/>
    <col min="14056" max="14057" width="13.7272727272727" style="20" customWidth="1"/>
    <col min="14058" max="14058" width="13.1818181818182" style="20" customWidth="1"/>
    <col min="14059" max="14296" width="9.18181818181818" style="20"/>
    <col min="14297" max="14297" width="5.45454545454545" style="20" customWidth="1"/>
    <col min="14298" max="14298" width="54.1818181818182" style="20" customWidth="1"/>
    <col min="14299" max="14299" width="9.72727272727273" style="20" customWidth="1"/>
    <col min="14300" max="14304" width="9" style="20" hidden="1" customWidth="1"/>
    <col min="14305" max="14307" width="12.7272727272727" style="20" customWidth="1"/>
    <col min="14308" max="14311" width="9" style="20" hidden="1" customWidth="1"/>
    <col min="14312" max="14313" width="13.7272727272727" style="20" customWidth="1"/>
    <col min="14314" max="14314" width="13.1818181818182" style="20" customWidth="1"/>
    <col min="14315" max="14552" width="9.18181818181818" style="20"/>
    <col min="14553" max="14553" width="5.45454545454545" style="20" customWidth="1"/>
    <col min="14554" max="14554" width="54.1818181818182" style="20" customWidth="1"/>
    <col min="14555" max="14555" width="9.72727272727273" style="20" customWidth="1"/>
    <col min="14556" max="14560" width="9" style="20" hidden="1" customWidth="1"/>
    <col min="14561" max="14563" width="12.7272727272727" style="20" customWidth="1"/>
    <col min="14564" max="14567" width="9" style="20" hidden="1" customWidth="1"/>
    <col min="14568" max="14569" width="13.7272727272727" style="20" customWidth="1"/>
    <col min="14570" max="14570" width="13.1818181818182" style="20" customWidth="1"/>
    <col min="14571" max="14808" width="9.18181818181818" style="20"/>
    <col min="14809" max="14809" width="5.45454545454545" style="20" customWidth="1"/>
    <col min="14810" max="14810" width="54.1818181818182" style="20" customWidth="1"/>
    <col min="14811" max="14811" width="9.72727272727273" style="20" customWidth="1"/>
    <col min="14812" max="14816" width="9" style="20" hidden="1" customWidth="1"/>
    <col min="14817" max="14819" width="12.7272727272727" style="20" customWidth="1"/>
    <col min="14820" max="14823" width="9" style="20" hidden="1" customWidth="1"/>
    <col min="14824" max="14825" width="13.7272727272727" style="20" customWidth="1"/>
    <col min="14826" max="14826" width="13.1818181818182" style="20" customWidth="1"/>
    <col min="14827" max="15064" width="9.18181818181818" style="20"/>
    <col min="15065" max="15065" width="5.45454545454545" style="20" customWidth="1"/>
    <col min="15066" max="15066" width="54.1818181818182" style="20" customWidth="1"/>
    <col min="15067" max="15067" width="9.72727272727273" style="20" customWidth="1"/>
    <col min="15068" max="15072" width="9" style="20" hidden="1" customWidth="1"/>
    <col min="15073" max="15075" width="12.7272727272727" style="20" customWidth="1"/>
    <col min="15076" max="15079" width="9" style="20" hidden="1" customWidth="1"/>
    <col min="15080" max="15081" width="13.7272727272727" style="20" customWidth="1"/>
    <col min="15082" max="15082" width="13.1818181818182" style="20" customWidth="1"/>
    <col min="15083" max="15320" width="9.18181818181818" style="20"/>
    <col min="15321" max="15321" width="5.45454545454545" style="20" customWidth="1"/>
    <col min="15322" max="15322" width="54.1818181818182" style="20" customWidth="1"/>
    <col min="15323" max="15323" width="9.72727272727273" style="20" customWidth="1"/>
    <col min="15324" max="15328" width="9" style="20" hidden="1" customWidth="1"/>
    <col min="15329" max="15331" width="12.7272727272727" style="20" customWidth="1"/>
    <col min="15332" max="15335" width="9" style="20" hidden="1" customWidth="1"/>
    <col min="15336" max="15337" width="13.7272727272727" style="20" customWidth="1"/>
    <col min="15338" max="15338" width="13.1818181818182" style="20" customWidth="1"/>
    <col min="15339" max="15576" width="9.18181818181818" style="20"/>
    <col min="15577" max="15577" width="5.45454545454545" style="20" customWidth="1"/>
    <col min="15578" max="15578" width="54.1818181818182" style="20" customWidth="1"/>
    <col min="15579" max="15579" width="9.72727272727273" style="20" customWidth="1"/>
    <col min="15580" max="15584" width="9" style="20" hidden="1" customWidth="1"/>
    <col min="15585" max="15587" width="12.7272727272727" style="20" customWidth="1"/>
    <col min="15588" max="15591" width="9" style="20" hidden="1" customWidth="1"/>
    <col min="15592" max="15593" width="13.7272727272727" style="20" customWidth="1"/>
    <col min="15594" max="15594" width="13.1818181818182" style="20" customWidth="1"/>
    <col min="15595" max="15832" width="9.18181818181818" style="20"/>
    <col min="15833" max="15833" width="5.45454545454545" style="20" customWidth="1"/>
    <col min="15834" max="15834" width="54.1818181818182" style="20" customWidth="1"/>
    <col min="15835" max="15835" width="9.72727272727273" style="20" customWidth="1"/>
    <col min="15836" max="15840" width="9" style="20" hidden="1" customWidth="1"/>
    <col min="15841" max="15843" width="12.7272727272727" style="20" customWidth="1"/>
    <col min="15844" max="15847" width="9" style="20" hidden="1" customWidth="1"/>
    <col min="15848" max="15849" width="13.7272727272727" style="20" customWidth="1"/>
    <col min="15850" max="15850" width="13.1818181818182" style="20" customWidth="1"/>
    <col min="15851" max="16088" width="9.18181818181818" style="20"/>
    <col min="16089" max="16089" width="5.45454545454545" style="20" customWidth="1"/>
    <col min="16090" max="16090" width="54.1818181818182" style="20" customWidth="1"/>
    <col min="16091" max="16091" width="9.72727272727273" style="20" customWidth="1"/>
    <col min="16092" max="16096" width="9" style="20" hidden="1" customWidth="1"/>
    <col min="16097" max="16099" width="12.7272727272727" style="20" customWidth="1"/>
    <col min="16100" max="16103" width="9" style="20" hidden="1" customWidth="1"/>
    <col min="16104" max="16105" width="13.7272727272727" style="20" customWidth="1"/>
    <col min="16106" max="16106" width="13.1818181818182" style="20" customWidth="1"/>
    <col min="16107" max="16384" width="9.18181818181818" style="20"/>
  </cols>
  <sheetData>
    <row r="1" ht="16.5" spans="1:55">
      <c r="A1" s="21"/>
      <c r="B1" s="22"/>
      <c r="C1" s="23"/>
      <c r="D1" s="24"/>
      <c r="E1" s="25"/>
      <c r="F1" s="25"/>
      <c r="G1" s="25"/>
      <c r="H1" s="25"/>
      <c r="I1" s="26"/>
      <c r="J1" s="25"/>
      <c r="K1" s="24"/>
      <c r="L1" s="24"/>
      <c r="M1" s="24"/>
      <c r="N1" s="24"/>
      <c r="O1" s="24"/>
      <c r="P1" s="24"/>
      <c r="Q1" s="24"/>
      <c r="R1" s="27"/>
      <c r="S1" s="24"/>
      <c r="T1" s="24"/>
      <c r="U1" s="24"/>
      <c r="V1" s="24"/>
      <c r="W1" s="24"/>
      <c r="X1" s="24"/>
      <c r="Y1" s="24"/>
      <c r="Z1" s="24"/>
      <c r="AA1" s="24"/>
      <c r="AB1" s="24"/>
      <c r="AC1" s="24"/>
      <c r="AD1" s="24"/>
      <c r="AE1" s="24"/>
      <c r="AF1" s="24"/>
      <c r="AG1" s="24"/>
      <c r="AH1" s="24"/>
      <c r="AI1" s="24"/>
      <c r="AJ1" s="24"/>
      <c r="AK1" s="24"/>
      <c r="AL1" s="24"/>
      <c r="AM1" s="24"/>
      <c r="AN1" s="24"/>
      <c r="AO1" s="28"/>
      <c r="AP1" s="28"/>
      <c r="AQ1" s="28"/>
      <c r="AR1" s="28"/>
      <c r="AS1" s="28"/>
      <c r="AT1" s="28"/>
      <c r="AU1" s="24"/>
      <c r="AV1" s="29" t="s">
        <v>0</v>
      </c>
      <c r="AW1" s="29"/>
    </row>
    <row r="2" ht="38.25" customHeight="1" spans="1:55">
      <c r="A2" s="30" t="s">
        <v>1</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1"/>
      <c r="AY2" s="31"/>
      <c r="AZ2" s="31"/>
      <c r="BA2" s="31"/>
      <c r="BB2" s="31"/>
    </row>
    <row r="3" s="1" customFormat="1" ht="16" customHeight="1" spans="1:55">
      <c r="A3" s="32" t="s">
        <v>2</v>
      </c>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3"/>
      <c r="AY3" s="33"/>
      <c r="AZ3" s="33"/>
      <c r="BA3" s="33"/>
      <c r="BB3" s="33"/>
    </row>
    <row r="4" s="1" customFormat="1" ht="5" customHeight="1" spans="1:55">
      <c r="A4" s="34"/>
      <c r="B4" s="35"/>
      <c r="C4" s="36"/>
      <c r="D4" s="37"/>
      <c r="E4" s="38"/>
      <c r="F4" s="38"/>
      <c r="G4" s="38"/>
      <c r="H4" s="38"/>
      <c r="I4" s="39"/>
      <c r="J4" s="38"/>
      <c r="K4" s="37"/>
      <c r="L4" s="37"/>
      <c r="M4" s="37"/>
      <c r="N4" s="37"/>
      <c r="O4" s="37"/>
      <c r="P4" s="37"/>
      <c r="Q4" s="37"/>
      <c r="R4" s="40"/>
      <c r="S4" s="37"/>
      <c r="T4" s="37"/>
      <c r="U4" s="37"/>
      <c r="V4" s="37"/>
      <c r="W4" s="37"/>
      <c r="X4" s="37"/>
      <c r="Y4" s="37"/>
      <c r="Z4" s="37"/>
      <c r="AA4" s="37"/>
      <c r="AB4" s="37"/>
      <c r="AC4" s="37"/>
      <c r="AD4" s="37"/>
      <c r="AE4" s="37"/>
      <c r="AF4" s="37"/>
      <c r="AG4" s="37"/>
      <c r="AH4" s="37"/>
      <c r="AI4" s="37"/>
      <c r="AJ4" s="37"/>
      <c r="AK4" s="37"/>
      <c r="AL4" s="37"/>
      <c r="AM4" s="37"/>
      <c r="AN4" s="37"/>
      <c r="AO4" s="41"/>
      <c r="AP4" s="41"/>
      <c r="AQ4" s="41"/>
      <c r="AR4" s="41"/>
      <c r="AS4" s="41"/>
      <c r="AT4" s="41"/>
      <c r="AU4" s="37"/>
      <c r="AV4" s="42"/>
      <c r="AW4" s="43"/>
    </row>
    <row r="5" s="2" customFormat="1" ht="24" customHeight="1" spans="1:55">
      <c r="A5" s="44" t="s">
        <v>3</v>
      </c>
      <c r="B5" s="45" t="s">
        <v>4</v>
      </c>
      <c r="C5" s="46" t="s">
        <v>5</v>
      </c>
      <c r="D5" s="47" t="s">
        <v>6</v>
      </c>
      <c r="E5" s="48"/>
      <c r="F5" s="49" t="s">
        <v>7</v>
      </c>
      <c r="G5" s="49" t="s">
        <v>8</v>
      </c>
      <c r="H5" s="49" t="s">
        <v>9</v>
      </c>
      <c r="I5" s="50" t="s">
        <v>10</v>
      </c>
      <c r="J5" s="49" t="s">
        <v>11</v>
      </c>
      <c r="K5" s="49" t="s">
        <v>12</v>
      </c>
      <c r="L5" s="49" t="s">
        <v>13</v>
      </c>
      <c r="M5" s="49" t="s">
        <v>14</v>
      </c>
      <c r="N5" s="49" t="s">
        <v>15</v>
      </c>
      <c r="O5" s="49" t="s">
        <v>16</v>
      </c>
      <c r="P5" s="49" t="s">
        <v>17</v>
      </c>
      <c r="Q5" s="49" t="s">
        <v>18</v>
      </c>
      <c r="R5" s="49" t="s">
        <v>19</v>
      </c>
      <c r="S5" s="49" t="s">
        <v>20</v>
      </c>
      <c r="T5" s="49" t="s">
        <v>21</v>
      </c>
      <c r="U5" s="49" t="s">
        <v>22</v>
      </c>
      <c r="V5" s="49" t="s">
        <v>23</v>
      </c>
      <c r="W5" s="49" t="s">
        <v>24</v>
      </c>
      <c r="X5" s="49" t="s">
        <v>25</v>
      </c>
      <c r="Y5" s="49" t="s">
        <v>26</v>
      </c>
      <c r="Z5" s="49" t="s">
        <v>27</v>
      </c>
      <c r="AA5" s="49" t="s">
        <v>28</v>
      </c>
      <c r="AB5" s="49" t="s">
        <v>29</v>
      </c>
      <c r="AC5" s="49" t="s">
        <v>30</v>
      </c>
      <c r="AD5" s="49" t="s">
        <v>31</v>
      </c>
      <c r="AE5" s="49" t="s">
        <v>32</v>
      </c>
      <c r="AF5" s="49" t="s">
        <v>33</v>
      </c>
      <c r="AG5" s="49" t="s">
        <v>34</v>
      </c>
      <c r="AH5" s="49" t="s">
        <v>35</v>
      </c>
      <c r="AI5" s="49" t="s">
        <v>36</v>
      </c>
      <c r="AJ5" s="49" t="s">
        <v>37</v>
      </c>
      <c r="AK5" s="49" t="s">
        <v>38</v>
      </c>
      <c r="AL5" s="49" t="s">
        <v>39</v>
      </c>
      <c r="AM5" s="49" t="s">
        <v>40</v>
      </c>
      <c r="AN5" s="49" t="s">
        <v>41</v>
      </c>
      <c r="AO5" s="49" t="s">
        <v>42</v>
      </c>
      <c r="AP5" s="49" t="s">
        <v>43</v>
      </c>
      <c r="AQ5" s="49" t="s">
        <v>44</v>
      </c>
      <c r="AR5" s="49" t="s">
        <v>45</v>
      </c>
      <c r="AS5" s="49" t="s">
        <v>46</v>
      </c>
      <c r="AT5" s="49" t="s">
        <v>47</v>
      </c>
      <c r="AU5" s="49" t="s">
        <v>48</v>
      </c>
      <c r="AV5" s="51" t="s">
        <v>49</v>
      </c>
      <c r="AW5" s="52" t="s">
        <v>50</v>
      </c>
      <c r="AX5" s="53"/>
      <c r="AY5" s="53"/>
      <c r="AZ5" s="54"/>
      <c r="BA5" s="54"/>
      <c r="BB5" s="54"/>
      <c r="BC5" s="54"/>
    </row>
    <row r="6" s="2" customFormat="1" ht="24" customHeight="1" spans="1:55">
      <c r="A6" s="44"/>
      <c r="B6" s="45"/>
      <c r="C6" s="46"/>
      <c r="D6" s="55"/>
      <c r="E6" s="56"/>
      <c r="F6" s="57"/>
      <c r="G6" s="57"/>
      <c r="H6" s="57"/>
      <c r="I6" s="58"/>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9"/>
      <c r="AW6" s="52"/>
      <c r="AX6" s="53"/>
      <c r="AY6" s="53"/>
      <c r="AZ6" s="54"/>
      <c r="BA6" s="54"/>
      <c r="BB6" s="54"/>
      <c r="BC6" s="54"/>
    </row>
    <row r="7" s="3" customFormat="1" ht="30" spans="1:55">
      <c r="A7" s="157" t="s">
        <v>51</v>
      </c>
      <c r="B7" s="61" t="s">
        <v>52</v>
      </c>
      <c r="C7" s="62"/>
      <c r="D7" s="63"/>
      <c r="E7" s="63"/>
      <c r="F7" s="46"/>
      <c r="G7" s="64"/>
      <c r="H7" s="64"/>
      <c r="I7" s="65">
        <f t="shared" ref="I7:I50" si="0">SUM(F7:H7)</f>
        <v>0</v>
      </c>
      <c r="J7" s="64"/>
      <c r="K7" s="66"/>
      <c r="L7" s="66"/>
      <c r="M7" s="66"/>
      <c r="N7" s="66">
        <f t="shared" ref="N7:N58" si="1">SUM(J7:M7)</f>
        <v>0</v>
      </c>
      <c r="O7" s="66"/>
      <c r="P7" s="66"/>
      <c r="Q7" s="66"/>
      <c r="R7" s="67">
        <f t="shared" ref="R7:R58" si="2">SUM(O7:Q7)</f>
        <v>0</v>
      </c>
      <c r="S7" s="66">
        <f t="shared" ref="S7:S14" si="3">N7+I7</f>
        <v>0</v>
      </c>
      <c r="T7" s="66"/>
      <c r="U7" s="66"/>
      <c r="V7" s="66"/>
      <c r="W7" s="66"/>
      <c r="X7" s="66"/>
      <c r="Y7" s="66">
        <f t="shared" ref="Y7:Y58" si="4">SUM(T7:X7)</f>
        <v>0</v>
      </c>
      <c r="Z7" s="66"/>
      <c r="AA7" s="66"/>
      <c r="AB7" s="66"/>
      <c r="AC7" s="66"/>
      <c r="AD7" s="66"/>
      <c r="AE7" s="66"/>
      <c r="AF7" s="66"/>
      <c r="AG7" s="66"/>
      <c r="AH7" s="66"/>
      <c r="AI7" s="66"/>
      <c r="AJ7" s="66">
        <f>SUM(AE7:AI7)</f>
        <v>0</v>
      </c>
      <c r="AK7" s="66"/>
      <c r="AL7" s="66"/>
      <c r="AM7" s="66"/>
      <c r="AN7" s="66"/>
      <c r="AO7" s="66"/>
      <c r="AP7" s="66"/>
      <c r="AQ7" s="66"/>
      <c r="AR7" s="66"/>
      <c r="AS7" s="66"/>
      <c r="AT7" s="66"/>
      <c r="AU7" s="66">
        <f>T7+S7+U7+V7+W7+X7</f>
        <v>0</v>
      </c>
      <c r="AV7" s="68"/>
      <c r="AW7" s="52"/>
      <c r="AX7" s="69"/>
      <c r="AY7" s="69"/>
      <c r="AZ7" s="69"/>
      <c r="BA7" s="69"/>
      <c r="BB7" s="69"/>
      <c r="BC7" s="69"/>
    </row>
    <row r="8" s="3" customFormat="1" ht="21.75" customHeight="1" spans="1:55">
      <c r="A8" s="44" t="s">
        <v>53</v>
      </c>
      <c r="B8" s="45" t="s">
        <v>54</v>
      </c>
      <c r="C8" s="46"/>
      <c r="D8" s="66"/>
      <c r="E8" s="66"/>
      <c r="F8" s="66"/>
      <c r="G8" s="66"/>
      <c r="H8" s="66"/>
      <c r="I8" s="65">
        <f t="shared" si="0"/>
        <v>0</v>
      </c>
      <c r="J8" s="66"/>
      <c r="K8" s="66"/>
      <c r="L8" s="66"/>
      <c r="M8" s="66"/>
      <c r="N8" s="66">
        <f t="shared" si="1"/>
        <v>0</v>
      </c>
      <c r="O8" s="66"/>
      <c r="P8" s="66"/>
      <c r="Q8" s="66"/>
      <c r="R8" s="67">
        <f t="shared" si="2"/>
        <v>0</v>
      </c>
      <c r="S8" s="66">
        <f t="shared" si="3"/>
        <v>0</v>
      </c>
      <c r="T8" s="66"/>
      <c r="U8" s="66"/>
      <c r="V8" s="66"/>
      <c r="W8" s="66"/>
      <c r="X8" s="66"/>
      <c r="Y8" s="66">
        <f t="shared" si="4"/>
        <v>0</v>
      </c>
      <c r="Z8" s="66"/>
      <c r="AA8" s="66"/>
      <c r="AB8" s="66"/>
      <c r="AC8" s="66"/>
      <c r="AD8" s="66"/>
      <c r="AE8" s="66"/>
      <c r="AF8" s="66"/>
      <c r="AG8" s="66"/>
      <c r="AH8" s="66"/>
      <c r="AI8" s="66"/>
      <c r="AJ8" s="66">
        <f t="shared" ref="AJ8:AJ71" si="5">SUM(AE8:AI8)</f>
        <v>0</v>
      </c>
      <c r="AK8" s="66"/>
      <c r="AL8" s="66"/>
      <c r="AM8" s="66"/>
      <c r="AN8" s="66"/>
      <c r="AO8" s="66"/>
      <c r="AP8" s="66"/>
      <c r="AQ8" s="66"/>
      <c r="AR8" s="66"/>
      <c r="AS8" s="66"/>
      <c r="AT8" s="66"/>
      <c r="AU8" s="66">
        <f>T8+S8+U8+V8+W8+X8</f>
        <v>0</v>
      </c>
      <c r="AV8" s="68"/>
      <c r="AW8" s="70"/>
      <c r="AX8" s="69"/>
      <c r="AY8" s="69"/>
      <c r="AZ8" s="69"/>
      <c r="BA8" s="69"/>
      <c r="BB8" s="69"/>
      <c r="BC8" s="69"/>
    </row>
    <row r="9" s="3" customFormat="1" ht="48.75" customHeight="1" spans="1:55">
      <c r="A9" s="71">
        <v>1</v>
      </c>
      <c r="B9" s="72" t="s">
        <v>55</v>
      </c>
      <c r="C9" s="73" t="s">
        <v>56</v>
      </c>
      <c r="D9" s="74">
        <v>70</v>
      </c>
      <c r="E9" s="74">
        <v>70</v>
      </c>
      <c r="F9" s="74"/>
      <c r="G9" s="74"/>
      <c r="H9" s="74"/>
      <c r="I9" s="65">
        <f t="shared" si="0"/>
        <v>0</v>
      </c>
      <c r="J9" s="74"/>
      <c r="K9" s="66"/>
      <c r="L9" s="66"/>
      <c r="M9" s="66"/>
      <c r="N9" s="66">
        <f t="shared" si="1"/>
        <v>0</v>
      </c>
      <c r="O9" s="66"/>
      <c r="P9" s="66"/>
      <c r="Q9" s="66"/>
      <c r="R9" s="67">
        <f t="shared" si="2"/>
        <v>0</v>
      </c>
      <c r="S9" s="66">
        <f t="shared" si="3"/>
        <v>0</v>
      </c>
      <c r="T9" s="66"/>
      <c r="U9" s="66"/>
      <c r="V9" s="66"/>
      <c r="W9" s="66"/>
      <c r="X9" s="66"/>
      <c r="Y9" s="66">
        <f t="shared" si="4"/>
        <v>0</v>
      </c>
      <c r="Z9" s="66"/>
      <c r="AA9" s="66"/>
      <c r="AB9" s="66"/>
      <c r="AC9" s="66"/>
      <c r="AD9" s="66"/>
      <c r="AE9" s="66"/>
      <c r="AF9" s="66"/>
      <c r="AG9" s="66"/>
      <c r="AH9" s="66"/>
      <c r="AI9" s="66"/>
      <c r="AJ9" s="66">
        <f t="shared" si="5"/>
        <v>0</v>
      </c>
      <c r="AK9" s="66"/>
      <c r="AL9" s="66"/>
      <c r="AM9" s="66"/>
      <c r="AN9" s="66"/>
      <c r="AO9" s="66"/>
      <c r="AP9" s="66"/>
      <c r="AQ9" s="66"/>
      <c r="AR9" s="66"/>
      <c r="AS9" s="66"/>
      <c r="AT9" s="66"/>
      <c r="AU9" s="66">
        <f>T9+S9+U9+V9+W9+X9+AA9+AQ9</f>
        <v>0</v>
      </c>
      <c r="AV9" s="68">
        <f t="shared" ref="AV9:AV22" si="6">AU9/E9*100</f>
        <v>0</v>
      </c>
      <c r="AW9" s="70"/>
      <c r="AX9" s="69"/>
      <c r="AY9" s="69"/>
      <c r="AZ9" s="69"/>
      <c r="BA9" s="69"/>
      <c r="BB9" s="69"/>
      <c r="BC9" s="69"/>
    </row>
    <row r="10" s="3" customFormat="1" ht="23.25" customHeight="1" spans="1:55">
      <c r="A10" s="71">
        <v>2</v>
      </c>
      <c r="B10" s="158" t="s">
        <v>57</v>
      </c>
      <c r="C10" s="75" t="s">
        <v>58</v>
      </c>
      <c r="D10" s="66">
        <v>8763</v>
      </c>
      <c r="E10" s="66">
        <v>8763</v>
      </c>
      <c r="F10" s="66"/>
      <c r="G10" s="66"/>
      <c r="H10" s="66"/>
      <c r="I10" s="65">
        <f t="shared" si="0"/>
        <v>0</v>
      </c>
      <c r="J10" s="66"/>
      <c r="K10" s="66"/>
      <c r="L10" s="66"/>
      <c r="M10" s="66"/>
      <c r="N10" s="66">
        <f t="shared" si="1"/>
        <v>0</v>
      </c>
      <c r="O10" s="66"/>
      <c r="P10" s="66"/>
      <c r="Q10" s="66"/>
      <c r="R10" s="67">
        <f t="shared" si="2"/>
        <v>0</v>
      </c>
      <c r="S10" s="66">
        <f t="shared" si="3"/>
        <v>0</v>
      </c>
      <c r="T10" s="66"/>
      <c r="U10" s="66"/>
      <c r="V10" s="66"/>
      <c r="W10" s="66"/>
      <c r="X10" s="66"/>
      <c r="Y10" s="66">
        <f t="shared" si="4"/>
        <v>0</v>
      </c>
      <c r="Z10" s="66"/>
      <c r="AA10" s="66"/>
      <c r="AB10" s="66"/>
      <c r="AC10" s="66"/>
      <c r="AD10" s="66"/>
      <c r="AE10" s="66"/>
      <c r="AF10" s="66"/>
      <c r="AG10" s="66"/>
      <c r="AH10" s="66"/>
      <c r="AI10" s="66"/>
      <c r="AJ10" s="66">
        <f t="shared" si="5"/>
        <v>0</v>
      </c>
      <c r="AK10" s="66"/>
      <c r="AL10" s="66"/>
      <c r="AM10" s="66"/>
      <c r="AN10" s="66"/>
      <c r="AO10" s="66"/>
      <c r="AP10" s="66">
        <f>AP12+AP14</f>
        <v>2</v>
      </c>
      <c r="AQ10" s="66">
        <v>5</v>
      </c>
      <c r="AR10" s="66"/>
      <c r="AS10" s="66">
        <f>AS12+AS14</f>
        <v>2035.7</v>
      </c>
      <c r="AT10" s="66">
        <f>AT12+AT14</f>
        <v>2818.7</v>
      </c>
      <c r="AU10" s="66">
        <f>AU12+AU14</f>
        <v>2818.7</v>
      </c>
      <c r="AV10" s="68">
        <f t="shared" ref="AV10" si="7">AV12+AV14</f>
        <v>54.8664654502218</v>
      </c>
      <c r="AW10" s="70"/>
      <c r="AX10" s="69"/>
      <c r="AY10" s="69"/>
      <c r="AZ10" s="69"/>
      <c r="BA10" s="69"/>
      <c r="BB10" s="69"/>
      <c r="BC10" s="69"/>
    </row>
    <row r="11" s="4" customFormat="1" ht="23.25" customHeight="1" spans="1:55">
      <c r="A11" s="71">
        <v>3</v>
      </c>
      <c r="B11" s="76" t="s">
        <v>59</v>
      </c>
      <c r="C11" s="73" t="s">
        <v>60</v>
      </c>
      <c r="D11" s="66">
        <v>650</v>
      </c>
      <c r="E11" s="66">
        <v>650</v>
      </c>
      <c r="F11" s="66"/>
      <c r="G11" s="66"/>
      <c r="H11" s="66"/>
      <c r="I11" s="65">
        <f t="shared" si="0"/>
        <v>0</v>
      </c>
      <c r="J11" s="66"/>
      <c r="K11" s="66"/>
      <c r="L11" s="66"/>
      <c r="M11" s="66"/>
      <c r="N11" s="66">
        <f t="shared" si="1"/>
        <v>0</v>
      </c>
      <c r="O11" s="66"/>
      <c r="P11" s="66"/>
      <c r="Q11" s="66"/>
      <c r="R11" s="67">
        <f t="shared" si="2"/>
        <v>0</v>
      </c>
      <c r="S11" s="66">
        <f t="shared" si="3"/>
        <v>0</v>
      </c>
      <c r="T11" s="66"/>
      <c r="U11" s="66"/>
      <c r="V11" s="66"/>
      <c r="W11" s="66"/>
      <c r="X11" s="66"/>
      <c r="Y11" s="66">
        <f t="shared" si="4"/>
        <v>0</v>
      </c>
      <c r="Z11" s="66"/>
      <c r="AA11" s="66"/>
      <c r="AB11" s="66"/>
      <c r="AC11" s="66">
        <v>509</v>
      </c>
      <c r="AD11" s="66">
        <f>AC11+AB11+AA11+Z11</f>
        <v>509</v>
      </c>
      <c r="AE11" s="66">
        <v>15</v>
      </c>
      <c r="AF11" s="66">
        <v>22</v>
      </c>
      <c r="AG11" s="66">
        <v>3</v>
      </c>
      <c r="AH11" s="66">
        <v>32</v>
      </c>
      <c r="AI11" s="66">
        <v>29</v>
      </c>
      <c r="AJ11" s="66">
        <f t="shared" si="5"/>
        <v>101</v>
      </c>
      <c r="AK11" s="66">
        <v>15</v>
      </c>
      <c r="AL11" s="66">
        <v>18</v>
      </c>
      <c r="AM11" s="66">
        <v>7</v>
      </c>
      <c r="AN11" s="66"/>
      <c r="AO11" s="66">
        <f>AN11+AM11+AL11+AK11</f>
        <v>40</v>
      </c>
      <c r="AP11" s="66"/>
      <c r="AQ11" s="66"/>
      <c r="AR11" s="66"/>
      <c r="AS11" s="66"/>
      <c r="AT11" s="66">
        <f t="shared" ref="AT11:AT74" si="8">AS11+AQ11+AP11+AR11</f>
        <v>0</v>
      </c>
      <c r="AU11" s="77">
        <f>AD11+Y11+S11+AJ11+AO11+AP11+AQ11+AR11+AS11</f>
        <v>650</v>
      </c>
      <c r="AV11" s="66">
        <f t="shared" si="6"/>
        <v>100</v>
      </c>
      <c r="AW11" s="70"/>
      <c r="AX11" s="78"/>
      <c r="AY11" s="78"/>
      <c r="AZ11" s="79"/>
      <c r="BA11" s="79"/>
      <c r="BB11" s="79"/>
      <c r="BC11" s="79"/>
    </row>
    <row r="12" s="4" customFormat="1" ht="23.25" customHeight="1" spans="1:55">
      <c r="A12" s="159" t="s">
        <v>61</v>
      </c>
      <c r="B12" s="158" t="s">
        <v>62</v>
      </c>
      <c r="C12" s="75" t="s">
        <v>58</v>
      </c>
      <c r="D12" s="66">
        <v>3546</v>
      </c>
      <c r="E12" s="66">
        <v>3546</v>
      </c>
      <c r="F12" s="66"/>
      <c r="G12" s="66"/>
      <c r="H12" s="66"/>
      <c r="I12" s="65">
        <f t="shared" si="0"/>
        <v>0</v>
      </c>
      <c r="J12" s="66"/>
      <c r="K12" s="66"/>
      <c r="L12" s="66"/>
      <c r="M12" s="66"/>
      <c r="N12" s="66">
        <f t="shared" si="1"/>
        <v>0</v>
      </c>
      <c r="O12" s="66"/>
      <c r="P12" s="66"/>
      <c r="Q12" s="66"/>
      <c r="R12" s="67">
        <f t="shared" si="2"/>
        <v>0</v>
      </c>
      <c r="S12" s="66">
        <f t="shared" si="3"/>
        <v>0</v>
      </c>
      <c r="T12" s="66"/>
      <c r="U12" s="66"/>
      <c r="V12" s="66"/>
      <c r="W12" s="66"/>
      <c r="X12" s="66"/>
      <c r="Y12" s="66">
        <f t="shared" si="4"/>
        <v>0</v>
      </c>
      <c r="Z12" s="66"/>
      <c r="AA12" s="66"/>
      <c r="AB12" s="66"/>
      <c r="AC12" s="66"/>
      <c r="AD12" s="66">
        <f t="shared" ref="AD12:AD75" si="9">AC12+AB12+AA12+Z12</f>
        <v>0</v>
      </c>
      <c r="AE12" s="66"/>
      <c r="AF12" s="66"/>
      <c r="AG12" s="66"/>
      <c r="AH12" s="66"/>
      <c r="AI12" s="66"/>
      <c r="AJ12" s="66">
        <f t="shared" si="5"/>
        <v>0</v>
      </c>
      <c r="AK12" s="66"/>
      <c r="AL12" s="66"/>
      <c r="AM12" s="66"/>
      <c r="AN12" s="66"/>
      <c r="AO12" s="66">
        <f t="shared" ref="AO12:AO75" si="10">AN12+AM12+AL12+AK12</f>
        <v>0</v>
      </c>
      <c r="AP12" s="66"/>
      <c r="AQ12" s="66"/>
      <c r="AR12" s="66"/>
      <c r="AS12" s="66">
        <v>92.7</v>
      </c>
      <c r="AT12" s="66">
        <f t="shared" si="8"/>
        <v>92.7</v>
      </c>
      <c r="AU12" s="77">
        <f>AD12+Y12+S12+AJ12+AO12+AT12</f>
        <v>92.7</v>
      </c>
      <c r="AV12" s="68">
        <f t="shared" si="6"/>
        <v>2.61421319796954</v>
      </c>
      <c r="AW12" s="70"/>
      <c r="AX12" s="78"/>
      <c r="AY12" s="78"/>
      <c r="AZ12" s="79"/>
      <c r="BA12" s="79"/>
      <c r="BB12" s="79"/>
      <c r="BC12" s="79"/>
    </row>
    <row r="13" s="4" customFormat="1" ht="23.25" customHeight="1" spans="1:55">
      <c r="A13" s="71">
        <v>4</v>
      </c>
      <c r="B13" s="76" t="s">
        <v>63</v>
      </c>
      <c r="C13" s="73" t="s">
        <v>60</v>
      </c>
      <c r="D13" s="66">
        <v>1110</v>
      </c>
      <c r="E13" s="66">
        <v>1110</v>
      </c>
      <c r="F13" s="66"/>
      <c r="G13" s="66"/>
      <c r="H13" s="66"/>
      <c r="I13" s="65">
        <f t="shared" si="0"/>
        <v>0</v>
      </c>
      <c r="J13" s="66"/>
      <c r="K13" s="66"/>
      <c r="L13" s="66"/>
      <c r="M13" s="66"/>
      <c r="N13" s="66">
        <f t="shared" si="1"/>
        <v>0</v>
      </c>
      <c r="O13" s="66"/>
      <c r="P13" s="66"/>
      <c r="Q13" s="66">
        <v>5</v>
      </c>
      <c r="R13" s="67">
        <f t="shared" si="2"/>
        <v>5</v>
      </c>
      <c r="S13" s="66">
        <f>Q13</f>
        <v>5</v>
      </c>
      <c r="T13" s="66">
        <v>3</v>
      </c>
      <c r="U13" s="66">
        <v>450</v>
      </c>
      <c r="V13" s="66">
        <v>572</v>
      </c>
      <c r="W13" s="66"/>
      <c r="X13" s="66"/>
      <c r="Y13" s="66">
        <f t="shared" si="4"/>
        <v>1025</v>
      </c>
      <c r="Z13" s="66"/>
      <c r="AA13" s="66"/>
      <c r="AB13" s="66"/>
      <c r="AC13" s="66">
        <v>80</v>
      </c>
      <c r="AD13" s="66">
        <f t="shared" si="9"/>
        <v>80</v>
      </c>
      <c r="AE13" s="66"/>
      <c r="AF13" s="66"/>
      <c r="AG13" s="66"/>
      <c r="AH13" s="66"/>
      <c r="AI13" s="66"/>
      <c r="AJ13" s="66">
        <f t="shared" si="5"/>
        <v>0</v>
      </c>
      <c r="AK13" s="66"/>
      <c r="AL13" s="66"/>
      <c r="AM13" s="66"/>
      <c r="AN13" s="66"/>
      <c r="AO13" s="66">
        <f t="shared" si="10"/>
        <v>0</v>
      </c>
      <c r="AP13" s="66"/>
      <c r="AQ13" s="66"/>
      <c r="AR13" s="66"/>
      <c r="AS13" s="66"/>
      <c r="AT13" s="66">
        <f t="shared" si="8"/>
        <v>0</v>
      </c>
      <c r="AU13" s="77">
        <f>AD13+Y13+S13+AJ13+AO13+AT13</f>
        <v>1110</v>
      </c>
      <c r="AV13" s="68">
        <f t="shared" si="6"/>
        <v>100</v>
      </c>
      <c r="AW13" s="70"/>
      <c r="AX13" s="78"/>
      <c r="AY13" s="78"/>
      <c r="AZ13" s="79"/>
      <c r="BA13" s="79"/>
      <c r="BB13" s="79"/>
      <c r="BC13" s="79"/>
    </row>
    <row r="14" s="4" customFormat="1" ht="23.25" customHeight="1" spans="1:55">
      <c r="A14" s="159" t="s">
        <v>61</v>
      </c>
      <c r="B14" s="158" t="s">
        <v>62</v>
      </c>
      <c r="C14" s="75" t="s">
        <v>58</v>
      </c>
      <c r="D14" s="66">
        <v>5217</v>
      </c>
      <c r="E14" s="66">
        <v>5217</v>
      </c>
      <c r="F14" s="66"/>
      <c r="G14" s="66"/>
      <c r="H14" s="66"/>
      <c r="I14" s="65">
        <f t="shared" si="0"/>
        <v>0</v>
      </c>
      <c r="J14" s="66"/>
      <c r="K14" s="66"/>
      <c r="L14" s="66"/>
      <c r="M14" s="66"/>
      <c r="N14" s="66">
        <f t="shared" si="1"/>
        <v>0</v>
      </c>
      <c r="O14" s="66"/>
      <c r="P14" s="66"/>
      <c r="Q14" s="66"/>
      <c r="R14" s="67">
        <f t="shared" si="2"/>
        <v>0</v>
      </c>
      <c r="S14" s="66">
        <f t="shared" si="3"/>
        <v>0</v>
      </c>
      <c r="T14" s="66"/>
      <c r="U14" s="66"/>
      <c r="V14" s="66"/>
      <c r="W14" s="66"/>
      <c r="X14" s="66"/>
      <c r="Y14" s="66">
        <f t="shared" si="4"/>
        <v>0</v>
      </c>
      <c r="Z14" s="66"/>
      <c r="AA14" s="66"/>
      <c r="AB14" s="66"/>
      <c r="AC14" s="66"/>
      <c r="AD14" s="66">
        <f t="shared" si="9"/>
        <v>0</v>
      </c>
      <c r="AE14" s="66"/>
      <c r="AF14" s="66"/>
      <c r="AG14" s="66"/>
      <c r="AH14" s="66"/>
      <c r="AI14" s="66"/>
      <c r="AJ14" s="66">
        <f t="shared" si="5"/>
        <v>0</v>
      </c>
      <c r="AK14" s="66"/>
      <c r="AL14" s="66"/>
      <c r="AM14" s="66"/>
      <c r="AN14" s="66"/>
      <c r="AO14" s="66">
        <f t="shared" si="10"/>
        <v>0</v>
      </c>
      <c r="AP14" s="66">
        <v>2</v>
      </c>
      <c r="AQ14" s="66">
        <v>5</v>
      </c>
      <c r="AR14" s="66">
        <v>776</v>
      </c>
      <c r="AS14" s="66">
        <v>1943</v>
      </c>
      <c r="AT14" s="66">
        <f t="shared" si="8"/>
        <v>2726</v>
      </c>
      <c r="AU14" s="77">
        <f>AD14+Y14+S14+AJ14+AO14+AT14</f>
        <v>2726</v>
      </c>
      <c r="AV14" s="68">
        <f t="shared" si="6"/>
        <v>52.2522522522522</v>
      </c>
      <c r="AW14" s="70"/>
      <c r="AX14" s="78"/>
      <c r="AY14" s="78"/>
      <c r="AZ14" s="79"/>
      <c r="BA14" s="79"/>
      <c r="BB14" s="79"/>
      <c r="BC14" s="79"/>
    </row>
    <row r="15" s="4" customFormat="1" ht="23.25" customHeight="1" spans="1:55">
      <c r="A15" s="71">
        <v>5</v>
      </c>
      <c r="B15" s="76" t="s">
        <v>64</v>
      </c>
      <c r="C15" s="73" t="s">
        <v>60</v>
      </c>
      <c r="D15" s="80"/>
      <c r="E15" s="66">
        <v>132</v>
      </c>
      <c r="F15" s="66">
        <v>20</v>
      </c>
      <c r="G15" s="66">
        <v>5</v>
      </c>
      <c r="H15" s="66">
        <v>5</v>
      </c>
      <c r="I15" s="65">
        <f t="shared" si="0"/>
        <v>30</v>
      </c>
      <c r="J15" s="66">
        <v>7</v>
      </c>
      <c r="K15" s="66">
        <v>8</v>
      </c>
      <c r="L15" s="66">
        <v>5</v>
      </c>
      <c r="M15" s="66">
        <v>8</v>
      </c>
      <c r="N15" s="66">
        <f t="shared" si="1"/>
        <v>28</v>
      </c>
      <c r="O15" s="66">
        <v>2</v>
      </c>
      <c r="P15" s="66">
        <v>3</v>
      </c>
      <c r="Q15" s="66">
        <v>1.5</v>
      </c>
      <c r="R15" s="67">
        <f t="shared" si="2"/>
        <v>6.5</v>
      </c>
      <c r="S15" s="66">
        <f>N15+I15+O15+P15+Q15</f>
        <v>64.5</v>
      </c>
      <c r="T15" s="66">
        <v>2.5</v>
      </c>
      <c r="U15" s="66">
        <v>4</v>
      </c>
      <c r="V15" s="66">
        <v>1</v>
      </c>
      <c r="W15" s="66">
        <v>0.8</v>
      </c>
      <c r="X15" s="66"/>
      <c r="Y15" s="66">
        <f t="shared" si="4"/>
        <v>8.3</v>
      </c>
      <c r="Z15" s="66"/>
      <c r="AA15" s="66"/>
      <c r="AB15" s="66"/>
      <c r="AC15" s="66">
        <v>5.2</v>
      </c>
      <c r="AD15" s="66">
        <f t="shared" si="9"/>
        <v>5.2</v>
      </c>
      <c r="AE15" s="66">
        <v>2.5</v>
      </c>
      <c r="AF15" s="66">
        <v>3.5</v>
      </c>
      <c r="AG15" s="66">
        <v>2</v>
      </c>
      <c r="AH15" s="66"/>
      <c r="AI15" s="66">
        <v>5</v>
      </c>
      <c r="AJ15" s="66">
        <f t="shared" si="5"/>
        <v>13</v>
      </c>
      <c r="AK15" s="66">
        <v>4</v>
      </c>
      <c r="AL15" s="66">
        <v>2</v>
      </c>
      <c r="AM15" s="66">
        <v>2</v>
      </c>
      <c r="AN15" s="66">
        <v>1</v>
      </c>
      <c r="AO15" s="66">
        <f t="shared" si="10"/>
        <v>9</v>
      </c>
      <c r="AP15" s="66">
        <v>1</v>
      </c>
      <c r="AQ15" s="66">
        <v>2</v>
      </c>
      <c r="AR15" s="66">
        <v>2</v>
      </c>
      <c r="AS15" s="66">
        <v>6</v>
      </c>
      <c r="AT15" s="66">
        <f t="shared" si="8"/>
        <v>11</v>
      </c>
      <c r="AU15" s="77">
        <f>AD15+Y15+S15+AJ15+AO15+AT15</f>
        <v>111</v>
      </c>
      <c r="AV15" s="66">
        <f t="shared" si="6"/>
        <v>84.0909090909091</v>
      </c>
      <c r="AW15" s="70"/>
      <c r="AX15" s="78"/>
      <c r="AY15" s="78"/>
      <c r="AZ15" s="79"/>
      <c r="BA15" s="79"/>
      <c r="BB15" s="79"/>
      <c r="BC15" s="79"/>
    </row>
    <row r="16" s="5" customFormat="1" ht="23.25" customHeight="1" spans="1:55">
      <c r="A16" s="71"/>
      <c r="B16" s="76" t="s">
        <v>65</v>
      </c>
      <c r="C16" s="73" t="s">
        <v>60</v>
      </c>
      <c r="D16" s="80"/>
      <c r="E16" s="66">
        <v>25</v>
      </c>
      <c r="F16" s="66">
        <v>2</v>
      </c>
      <c r="G16" s="66">
        <v>1</v>
      </c>
      <c r="H16" s="66">
        <v>2</v>
      </c>
      <c r="I16" s="65">
        <f t="shared" si="0"/>
        <v>5</v>
      </c>
      <c r="J16" s="66">
        <v>1</v>
      </c>
      <c r="K16" s="66">
        <v>5</v>
      </c>
      <c r="L16" s="66">
        <v>1</v>
      </c>
      <c r="M16" s="66">
        <v>2</v>
      </c>
      <c r="N16" s="66">
        <f t="shared" si="1"/>
        <v>9</v>
      </c>
      <c r="O16" s="66"/>
      <c r="P16" s="66"/>
      <c r="Q16" s="66">
        <v>0.5</v>
      </c>
      <c r="R16" s="67">
        <f t="shared" si="2"/>
        <v>0.5</v>
      </c>
      <c r="S16" s="66">
        <f t="shared" ref="S16:S78" si="11">N16+I16+O16+P16+Q16</f>
        <v>14.5</v>
      </c>
      <c r="T16" s="66"/>
      <c r="U16" s="66"/>
      <c r="V16" s="66"/>
      <c r="W16" s="66"/>
      <c r="X16" s="66"/>
      <c r="Y16" s="66">
        <f t="shared" si="4"/>
        <v>0</v>
      </c>
      <c r="Z16" s="66"/>
      <c r="AA16" s="66"/>
      <c r="AB16" s="66"/>
      <c r="AC16" s="66">
        <v>1.5</v>
      </c>
      <c r="AD16" s="66">
        <f t="shared" si="9"/>
        <v>1.5</v>
      </c>
      <c r="AE16" s="66">
        <v>1</v>
      </c>
      <c r="AF16" s="66">
        <v>0.5</v>
      </c>
      <c r="AG16" s="66"/>
      <c r="AH16" s="66"/>
      <c r="AI16" s="66">
        <v>0.5</v>
      </c>
      <c r="AJ16" s="66">
        <f t="shared" si="5"/>
        <v>2</v>
      </c>
      <c r="AK16" s="66">
        <v>0.5</v>
      </c>
      <c r="AL16" s="66"/>
      <c r="AM16" s="66">
        <v>0.5</v>
      </c>
      <c r="AN16" s="66"/>
      <c r="AO16" s="66">
        <f t="shared" si="10"/>
        <v>1</v>
      </c>
      <c r="AP16" s="66"/>
      <c r="AQ16" s="66">
        <v>0.5</v>
      </c>
      <c r="AR16" s="66">
        <v>0.5</v>
      </c>
      <c r="AS16" s="66">
        <v>0.5</v>
      </c>
      <c r="AT16" s="66">
        <f t="shared" si="8"/>
        <v>1.5</v>
      </c>
      <c r="AU16" s="77">
        <f>AD16+Y16+S16+AJ16+AO16+AT16</f>
        <v>20.5</v>
      </c>
      <c r="AV16" s="68">
        <f t="shared" si="6"/>
        <v>82</v>
      </c>
      <c r="AW16" s="70"/>
      <c r="AX16" s="81"/>
      <c r="AY16" s="81"/>
      <c r="AZ16" s="81"/>
      <c r="BA16" s="81"/>
      <c r="BB16" s="81"/>
      <c r="BC16" s="81"/>
    </row>
    <row r="17" s="4" customFormat="1" ht="23.25" customHeight="1" spans="1:55">
      <c r="A17" s="71">
        <v>6</v>
      </c>
      <c r="B17" s="76" t="s">
        <v>66</v>
      </c>
      <c r="C17" s="73" t="s">
        <v>60</v>
      </c>
      <c r="D17" s="80"/>
      <c r="E17" s="66">
        <v>28</v>
      </c>
      <c r="F17" s="66"/>
      <c r="G17" s="66"/>
      <c r="H17" s="66"/>
      <c r="I17" s="65">
        <f t="shared" si="0"/>
        <v>0</v>
      </c>
      <c r="J17" s="66"/>
      <c r="K17" s="66"/>
      <c r="L17" s="66"/>
      <c r="M17" s="66"/>
      <c r="N17" s="66">
        <f t="shared" si="1"/>
        <v>0</v>
      </c>
      <c r="O17" s="66"/>
      <c r="P17" s="66"/>
      <c r="Q17" s="66"/>
      <c r="R17" s="67">
        <f t="shared" si="2"/>
        <v>0</v>
      </c>
      <c r="S17" s="66">
        <f t="shared" si="11"/>
        <v>0</v>
      </c>
      <c r="T17" s="66">
        <v>2</v>
      </c>
      <c r="U17" s="66"/>
      <c r="V17" s="66">
        <v>5</v>
      </c>
      <c r="W17" s="66">
        <v>12</v>
      </c>
      <c r="X17" s="66">
        <v>1</v>
      </c>
      <c r="Y17" s="66">
        <f t="shared" si="4"/>
        <v>20</v>
      </c>
      <c r="Z17" s="66"/>
      <c r="AA17" s="66"/>
      <c r="AB17" s="66"/>
      <c r="AC17" s="66">
        <v>8</v>
      </c>
      <c r="AD17" s="66">
        <f t="shared" si="9"/>
        <v>8</v>
      </c>
      <c r="AE17" s="66"/>
      <c r="AF17" s="66"/>
      <c r="AG17" s="66"/>
      <c r="AH17" s="66"/>
      <c r="AI17" s="66"/>
      <c r="AJ17" s="66">
        <f t="shared" si="5"/>
        <v>0</v>
      </c>
      <c r="AK17" s="66"/>
      <c r="AL17" s="66"/>
      <c r="AM17" s="66"/>
      <c r="AN17" s="66"/>
      <c r="AO17" s="66">
        <f t="shared" si="10"/>
        <v>0</v>
      </c>
      <c r="AP17" s="66"/>
      <c r="AQ17" s="66"/>
      <c r="AR17" s="66"/>
      <c r="AS17" s="66"/>
      <c r="AT17" s="66">
        <f t="shared" si="8"/>
        <v>0</v>
      </c>
      <c r="AU17" s="77">
        <f t="shared" ref="AU17:AU43" si="12">AD17+Y17+S17+AJ17+AO17+AP17+AQ17+AR17+AS17</f>
        <v>28</v>
      </c>
      <c r="AV17" s="68">
        <f t="shared" si="6"/>
        <v>100</v>
      </c>
      <c r="AW17" s="70"/>
      <c r="AX17" s="78"/>
      <c r="AY17" s="78"/>
      <c r="AZ17" s="79"/>
      <c r="BA17" s="79"/>
      <c r="BB17" s="79"/>
      <c r="BC17" s="79"/>
    </row>
    <row r="18" s="4" customFormat="1" ht="23.25" customHeight="1" spans="1:55">
      <c r="A18" s="71">
        <v>7</v>
      </c>
      <c r="B18" s="76" t="s">
        <v>67</v>
      </c>
      <c r="C18" s="73" t="s">
        <v>60</v>
      </c>
      <c r="D18" s="66">
        <v>120</v>
      </c>
      <c r="E18" s="74">
        <v>120</v>
      </c>
      <c r="F18" s="74">
        <v>3</v>
      </c>
      <c r="G18" s="74">
        <v>2</v>
      </c>
      <c r="H18" s="74">
        <v>2</v>
      </c>
      <c r="I18" s="65">
        <f t="shared" si="0"/>
        <v>7</v>
      </c>
      <c r="J18" s="74">
        <v>6</v>
      </c>
      <c r="K18" s="66">
        <v>10</v>
      </c>
      <c r="L18" s="66"/>
      <c r="M18" s="66"/>
      <c r="N18" s="66">
        <f t="shared" si="1"/>
        <v>16</v>
      </c>
      <c r="O18" s="66"/>
      <c r="P18" s="66"/>
      <c r="Q18" s="66"/>
      <c r="R18" s="67">
        <f t="shared" si="2"/>
        <v>0</v>
      </c>
      <c r="S18" s="66">
        <f t="shared" si="11"/>
        <v>23</v>
      </c>
      <c r="T18" s="66">
        <v>5</v>
      </c>
      <c r="U18" s="66">
        <v>12</v>
      </c>
      <c r="V18" s="66">
        <v>7</v>
      </c>
      <c r="W18" s="66">
        <v>5</v>
      </c>
      <c r="X18" s="66"/>
      <c r="Y18" s="66">
        <f t="shared" si="4"/>
        <v>29</v>
      </c>
      <c r="Z18" s="66"/>
      <c r="AA18" s="66"/>
      <c r="AB18" s="66"/>
      <c r="AC18" s="66">
        <v>5</v>
      </c>
      <c r="AD18" s="66">
        <f t="shared" si="9"/>
        <v>5</v>
      </c>
      <c r="AE18" s="66">
        <v>4</v>
      </c>
      <c r="AF18" s="66">
        <v>1.5</v>
      </c>
      <c r="AG18" s="66">
        <v>2.5</v>
      </c>
      <c r="AH18" s="66"/>
      <c r="AI18" s="66"/>
      <c r="AJ18" s="66">
        <f t="shared" si="5"/>
        <v>8</v>
      </c>
      <c r="AK18" s="66"/>
      <c r="AL18" s="66"/>
      <c r="AM18" s="66"/>
      <c r="AN18" s="66"/>
      <c r="AO18" s="66">
        <f t="shared" si="10"/>
        <v>0</v>
      </c>
      <c r="AP18" s="66"/>
      <c r="AQ18" s="66"/>
      <c r="AR18" s="66"/>
      <c r="AS18" s="66"/>
      <c r="AT18" s="66">
        <f t="shared" si="8"/>
        <v>0</v>
      </c>
      <c r="AU18" s="77">
        <f t="shared" si="12"/>
        <v>65</v>
      </c>
      <c r="AV18" s="68">
        <f t="shared" si="6"/>
        <v>54.1666666666667</v>
      </c>
      <c r="AW18" s="70"/>
      <c r="AX18" s="78"/>
      <c r="AY18" s="78"/>
      <c r="AZ18" s="79"/>
      <c r="BA18" s="79"/>
      <c r="BB18" s="79"/>
      <c r="BC18" s="79"/>
    </row>
    <row r="19" s="3" customFormat="1" ht="23.25" customHeight="1" spans="1:55">
      <c r="A19" s="44">
        <v>8</v>
      </c>
      <c r="B19" s="45" t="s">
        <v>68</v>
      </c>
      <c r="C19" s="46" t="s">
        <v>60</v>
      </c>
      <c r="D19" s="64"/>
      <c r="E19" s="82">
        <f>E20+E21+E22</f>
        <v>580</v>
      </c>
      <c r="F19" s="82">
        <f t="shared" ref="F19:L19" si="13">F20+F21+F22</f>
        <v>565</v>
      </c>
      <c r="G19" s="82">
        <f t="shared" si="13"/>
        <v>0</v>
      </c>
      <c r="H19" s="82">
        <f t="shared" si="13"/>
        <v>0</v>
      </c>
      <c r="I19" s="83">
        <f t="shared" si="0"/>
        <v>565</v>
      </c>
      <c r="J19" s="82">
        <f t="shared" si="13"/>
        <v>1</v>
      </c>
      <c r="K19" s="82">
        <f t="shared" si="13"/>
        <v>1.5</v>
      </c>
      <c r="L19" s="82">
        <f t="shared" si="13"/>
        <v>2</v>
      </c>
      <c r="M19" s="82">
        <v>4</v>
      </c>
      <c r="N19" s="64">
        <f>SUM(N20:N22)</f>
        <v>8.5</v>
      </c>
      <c r="O19" s="64">
        <f>SUM(O20:O22)</f>
        <v>2.5</v>
      </c>
      <c r="P19" s="64">
        <f>SUM(P20:P22)</f>
        <v>1</v>
      </c>
      <c r="Q19" s="64">
        <f>SUM(Q20:Q22)</f>
        <v>1</v>
      </c>
      <c r="R19" s="67">
        <f t="shared" si="2"/>
        <v>4.5</v>
      </c>
      <c r="S19" s="64">
        <f t="shared" si="11"/>
        <v>578</v>
      </c>
      <c r="T19" s="64">
        <f>T20+T21+T22</f>
        <v>1</v>
      </c>
      <c r="U19" s="64">
        <f>U20+U21+U22</f>
        <v>1</v>
      </c>
      <c r="V19" s="64">
        <f>V20+V21+V22</f>
        <v>1</v>
      </c>
      <c r="W19" s="64"/>
      <c r="X19" s="64"/>
      <c r="Y19" s="66">
        <f t="shared" si="4"/>
        <v>3</v>
      </c>
      <c r="Z19" s="66"/>
      <c r="AA19" s="66"/>
      <c r="AB19" s="66"/>
      <c r="AC19" s="66"/>
      <c r="AD19" s="66">
        <f t="shared" si="9"/>
        <v>0</v>
      </c>
      <c r="AE19" s="66"/>
      <c r="AF19" s="66"/>
      <c r="AG19" s="66"/>
      <c r="AH19" s="66"/>
      <c r="AI19" s="66"/>
      <c r="AJ19" s="66">
        <f t="shared" si="5"/>
        <v>0</v>
      </c>
      <c r="AK19" s="66"/>
      <c r="AL19" s="66"/>
      <c r="AM19" s="66"/>
      <c r="AN19" s="66"/>
      <c r="AO19" s="66">
        <f t="shared" si="10"/>
        <v>0</v>
      </c>
      <c r="AP19" s="66"/>
      <c r="AQ19" s="66"/>
      <c r="AR19" s="66"/>
      <c r="AS19" s="66"/>
      <c r="AT19" s="66">
        <f t="shared" si="8"/>
        <v>0</v>
      </c>
      <c r="AU19" s="77">
        <f t="shared" si="12"/>
        <v>581</v>
      </c>
      <c r="AV19" s="84">
        <f t="shared" si="6"/>
        <v>100.172413793103</v>
      </c>
      <c r="AW19" s="52"/>
      <c r="AX19" s="69"/>
      <c r="AY19" s="69"/>
      <c r="AZ19" s="69"/>
      <c r="BA19" s="69"/>
      <c r="BB19" s="69"/>
      <c r="BC19" s="69"/>
    </row>
    <row r="20" s="5" customFormat="1" ht="23.25" customHeight="1" spans="1:55">
      <c r="A20" s="71" t="s">
        <v>69</v>
      </c>
      <c r="B20" s="85" t="s">
        <v>70</v>
      </c>
      <c r="C20" s="86" t="s">
        <v>60</v>
      </c>
      <c r="D20" s="87"/>
      <c r="E20" s="88">
        <v>326</v>
      </c>
      <c r="F20" s="88">
        <v>326</v>
      </c>
      <c r="G20" s="88"/>
      <c r="H20" s="88"/>
      <c r="I20" s="65">
        <f t="shared" si="0"/>
        <v>326</v>
      </c>
      <c r="J20" s="88"/>
      <c r="K20" s="66"/>
      <c r="L20" s="66"/>
      <c r="M20" s="66"/>
      <c r="N20" s="66">
        <f t="shared" si="1"/>
        <v>0</v>
      </c>
      <c r="O20" s="66"/>
      <c r="P20" s="66"/>
      <c r="Q20" s="66"/>
      <c r="R20" s="67">
        <f t="shared" si="2"/>
        <v>0</v>
      </c>
      <c r="S20" s="66">
        <f t="shared" si="11"/>
        <v>326</v>
      </c>
      <c r="T20" s="66"/>
      <c r="U20" s="66"/>
      <c r="V20" s="66"/>
      <c r="W20" s="66"/>
      <c r="X20" s="66"/>
      <c r="Y20" s="66">
        <f t="shared" si="4"/>
        <v>0</v>
      </c>
      <c r="Z20" s="66"/>
      <c r="AA20" s="66"/>
      <c r="AB20" s="66"/>
      <c r="AC20" s="66"/>
      <c r="AD20" s="66">
        <f t="shared" si="9"/>
        <v>0</v>
      </c>
      <c r="AE20" s="66"/>
      <c r="AF20" s="66"/>
      <c r="AG20" s="66"/>
      <c r="AH20" s="66"/>
      <c r="AI20" s="66"/>
      <c r="AJ20" s="66">
        <f t="shared" si="5"/>
        <v>0</v>
      </c>
      <c r="AK20" s="66"/>
      <c r="AL20" s="66"/>
      <c r="AM20" s="66"/>
      <c r="AN20" s="66"/>
      <c r="AO20" s="66">
        <f t="shared" si="10"/>
        <v>0</v>
      </c>
      <c r="AP20" s="66"/>
      <c r="AQ20" s="66"/>
      <c r="AR20" s="66"/>
      <c r="AS20" s="66"/>
      <c r="AT20" s="66">
        <f t="shared" si="8"/>
        <v>0</v>
      </c>
      <c r="AU20" s="77">
        <f t="shared" si="12"/>
        <v>326</v>
      </c>
      <c r="AV20" s="68">
        <f t="shared" si="6"/>
        <v>100</v>
      </c>
      <c r="AW20" s="70"/>
      <c r="AX20" s="81"/>
      <c r="AY20" s="81"/>
      <c r="AZ20" s="81"/>
      <c r="BA20" s="81"/>
      <c r="BB20" s="81"/>
      <c r="BC20" s="81"/>
    </row>
    <row r="21" s="5" customFormat="1" ht="23.25" customHeight="1" spans="1:55">
      <c r="A21" s="71" t="s">
        <v>69</v>
      </c>
      <c r="B21" s="85" t="s">
        <v>71</v>
      </c>
      <c r="C21" s="86" t="s">
        <v>60</v>
      </c>
      <c r="D21" s="87"/>
      <c r="E21" s="88">
        <v>239</v>
      </c>
      <c r="F21" s="88">
        <v>239</v>
      </c>
      <c r="G21" s="88"/>
      <c r="H21" s="88"/>
      <c r="I21" s="65">
        <f t="shared" si="0"/>
        <v>239</v>
      </c>
      <c r="J21" s="88"/>
      <c r="K21" s="66"/>
      <c r="L21" s="66"/>
      <c r="M21" s="66"/>
      <c r="N21" s="66">
        <f t="shared" si="1"/>
        <v>0</v>
      </c>
      <c r="O21" s="66"/>
      <c r="P21" s="66"/>
      <c r="Q21" s="66"/>
      <c r="R21" s="67">
        <f t="shared" si="2"/>
        <v>0</v>
      </c>
      <c r="S21" s="66">
        <f t="shared" si="11"/>
        <v>239</v>
      </c>
      <c r="T21" s="66"/>
      <c r="U21" s="66"/>
      <c r="V21" s="66"/>
      <c r="W21" s="66"/>
      <c r="X21" s="66"/>
      <c r="Y21" s="66">
        <f t="shared" si="4"/>
        <v>0</v>
      </c>
      <c r="Z21" s="66"/>
      <c r="AA21" s="66"/>
      <c r="AB21" s="66"/>
      <c r="AC21" s="66"/>
      <c r="AD21" s="66">
        <f t="shared" si="9"/>
        <v>0</v>
      </c>
      <c r="AE21" s="66"/>
      <c r="AF21" s="66"/>
      <c r="AG21" s="66"/>
      <c r="AH21" s="66"/>
      <c r="AI21" s="66"/>
      <c r="AJ21" s="66">
        <f t="shared" si="5"/>
        <v>0</v>
      </c>
      <c r="AK21" s="66"/>
      <c r="AL21" s="66"/>
      <c r="AM21" s="66"/>
      <c r="AN21" s="66"/>
      <c r="AO21" s="66">
        <f t="shared" si="10"/>
        <v>0</v>
      </c>
      <c r="AP21" s="66"/>
      <c r="AQ21" s="66"/>
      <c r="AR21" s="66"/>
      <c r="AS21" s="66"/>
      <c r="AT21" s="66">
        <f t="shared" si="8"/>
        <v>0</v>
      </c>
      <c r="AU21" s="77">
        <f t="shared" si="12"/>
        <v>239</v>
      </c>
      <c r="AV21" s="68">
        <f t="shared" si="6"/>
        <v>100</v>
      </c>
      <c r="AW21" s="70"/>
      <c r="AX21" s="81"/>
      <c r="AY21" s="81"/>
      <c r="AZ21" s="81"/>
      <c r="BA21" s="81"/>
      <c r="BB21" s="81"/>
      <c r="BC21" s="81"/>
    </row>
    <row r="22" s="5" customFormat="1" ht="23.25" customHeight="1" spans="1:55">
      <c r="A22" s="71" t="s">
        <v>72</v>
      </c>
      <c r="B22" s="85" t="s">
        <v>73</v>
      </c>
      <c r="C22" s="86" t="s">
        <v>60</v>
      </c>
      <c r="D22" s="87"/>
      <c r="E22" s="88">
        <v>15</v>
      </c>
      <c r="F22" s="88"/>
      <c r="G22" s="88"/>
      <c r="H22" s="88"/>
      <c r="I22" s="65">
        <f t="shared" si="0"/>
        <v>0</v>
      </c>
      <c r="J22" s="88">
        <v>1</v>
      </c>
      <c r="K22" s="66">
        <v>1.5</v>
      </c>
      <c r="L22" s="66">
        <v>2</v>
      </c>
      <c r="M22" s="66">
        <v>4</v>
      </c>
      <c r="N22" s="66">
        <f t="shared" si="1"/>
        <v>8.5</v>
      </c>
      <c r="O22" s="66">
        <v>2.5</v>
      </c>
      <c r="P22" s="66">
        <v>1</v>
      </c>
      <c r="Q22" s="66">
        <v>1</v>
      </c>
      <c r="R22" s="67">
        <f t="shared" si="2"/>
        <v>4.5</v>
      </c>
      <c r="S22" s="66">
        <f t="shared" si="11"/>
        <v>13</v>
      </c>
      <c r="T22" s="66">
        <v>1</v>
      </c>
      <c r="U22" s="66">
        <v>1</v>
      </c>
      <c r="V22" s="66">
        <v>1</v>
      </c>
      <c r="W22" s="66"/>
      <c r="X22" s="66"/>
      <c r="Y22" s="66">
        <f t="shared" si="4"/>
        <v>3</v>
      </c>
      <c r="Z22" s="66"/>
      <c r="AA22" s="66"/>
      <c r="AB22" s="66"/>
      <c r="AC22" s="66"/>
      <c r="AD22" s="66">
        <f t="shared" si="9"/>
        <v>0</v>
      </c>
      <c r="AE22" s="66"/>
      <c r="AF22" s="66"/>
      <c r="AG22" s="66"/>
      <c r="AH22" s="66"/>
      <c r="AI22" s="66"/>
      <c r="AJ22" s="66">
        <f t="shared" si="5"/>
        <v>0</v>
      </c>
      <c r="AK22" s="66"/>
      <c r="AL22" s="66"/>
      <c r="AM22" s="66"/>
      <c r="AN22" s="66"/>
      <c r="AO22" s="66">
        <f t="shared" si="10"/>
        <v>0</v>
      </c>
      <c r="AP22" s="66"/>
      <c r="AQ22" s="66"/>
      <c r="AR22" s="66"/>
      <c r="AS22" s="66"/>
      <c r="AT22" s="66">
        <f t="shared" si="8"/>
        <v>0</v>
      </c>
      <c r="AU22" s="77">
        <f t="shared" si="12"/>
        <v>16</v>
      </c>
      <c r="AV22" s="68">
        <f t="shared" si="6"/>
        <v>106.666666666667</v>
      </c>
      <c r="AW22" s="70"/>
      <c r="AX22" s="81"/>
      <c r="AY22" s="81"/>
      <c r="AZ22" s="81"/>
      <c r="BA22" s="81"/>
      <c r="BB22" s="81"/>
      <c r="BC22" s="81"/>
    </row>
    <row r="23" s="4" customFormat="1" ht="26.25" customHeight="1" spans="1:55">
      <c r="A23" s="44" t="s">
        <v>74</v>
      </c>
      <c r="B23" s="45" t="s">
        <v>75</v>
      </c>
      <c r="C23" s="46"/>
      <c r="D23" s="66"/>
      <c r="E23" s="74"/>
      <c r="F23" s="74"/>
      <c r="G23" s="74"/>
      <c r="H23" s="74"/>
      <c r="I23" s="65">
        <f t="shared" si="0"/>
        <v>0</v>
      </c>
      <c r="J23" s="74"/>
      <c r="K23" s="66"/>
      <c r="L23" s="66"/>
      <c r="M23" s="66"/>
      <c r="N23" s="66">
        <f t="shared" si="1"/>
        <v>0</v>
      </c>
      <c r="O23" s="66"/>
      <c r="P23" s="66"/>
      <c r="Q23" s="66"/>
      <c r="R23" s="67">
        <f t="shared" si="2"/>
        <v>0</v>
      </c>
      <c r="S23" s="66">
        <f t="shared" si="11"/>
        <v>0</v>
      </c>
      <c r="T23" s="66"/>
      <c r="U23" s="66"/>
      <c r="V23" s="66"/>
      <c r="W23" s="66"/>
      <c r="X23" s="66"/>
      <c r="Y23" s="66">
        <f t="shared" si="4"/>
        <v>0</v>
      </c>
      <c r="Z23" s="66"/>
      <c r="AA23" s="66"/>
      <c r="AB23" s="66"/>
      <c r="AC23" s="66"/>
      <c r="AD23" s="66">
        <f t="shared" si="9"/>
        <v>0</v>
      </c>
      <c r="AE23" s="66"/>
      <c r="AF23" s="66"/>
      <c r="AG23" s="66"/>
      <c r="AH23" s="66"/>
      <c r="AI23" s="66"/>
      <c r="AJ23" s="66">
        <f t="shared" si="5"/>
        <v>0</v>
      </c>
      <c r="AK23" s="66"/>
      <c r="AL23" s="66"/>
      <c r="AM23" s="66"/>
      <c r="AN23" s="66"/>
      <c r="AO23" s="66">
        <f t="shared" si="10"/>
        <v>0</v>
      </c>
      <c r="AP23" s="66"/>
      <c r="AQ23" s="66"/>
      <c r="AR23" s="66"/>
      <c r="AS23" s="66"/>
      <c r="AT23" s="66">
        <f t="shared" si="8"/>
        <v>0</v>
      </c>
      <c r="AU23" s="77">
        <f t="shared" si="12"/>
        <v>0</v>
      </c>
      <c r="AV23" s="68"/>
      <c r="AW23" s="70"/>
      <c r="AX23" s="78"/>
      <c r="AY23" s="78"/>
      <c r="AZ23" s="79"/>
      <c r="BA23" s="79"/>
      <c r="BB23" s="79"/>
      <c r="BC23" s="79"/>
    </row>
    <row r="24" s="3" customFormat="1" ht="39" customHeight="1" spans="1:55">
      <c r="A24" s="44">
        <v>1</v>
      </c>
      <c r="B24" s="45" t="s">
        <v>76</v>
      </c>
      <c r="C24" s="46" t="s">
        <v>77</v>
      </c>
      <c r="D24" s="89">
        <v>15200</v>
      </c>
      <c r="E24" s="89">
        <f>E25+E26+E27+E28</f>
        <v>15200</v>
      </c>
      <c r="F24" s="89">
        <f t="shared" ref="F24:AT24" si="14">F25+F26+F27+F28</f>
        <v>9439</v>
      </c>
      <c r="G24" s="89">
        <f t="shared" si="14"/>
        <v>85</v>
      </c>
      <c r="H24" s="89">
        <f t="shared" si="14"/>
        <v>64</v>
      </c>
      <c r="I24" s="89">
        <f t="shared" si="14"/>
        <v>9588</v>
      </c>
      <c r="J24" s="89">
        <f t="shared" si="14"/>
        <v>71</v>
      </c>
      <c r="K24" s="89">
        <f t="shared" si="14"/>
        <v>110</v>
      </c>
      <c r="L24" s="89">
        <f t="shared" si="14"/>
        <v>103</v>
      </c>
      <c r="M24" s="89">
        <f t="shared" si="14"/>
        <v>93</v>
      </c>
      <c r="N24" s="89">
        <f t="shared" si="14"/>
        <v>377</v>
      </c>
      <c r="O24" s="89">
        <f t="shared" si="14"/>
        <v>223</v>
      </c>
      <c r="P24" s="89">
        <f t="shared" si="14"/>
        <v>84</v>
      </c>
      <c r="Q24" s="89">
        <f t="shared" si="14"/>
        <v>72</v>
      </c>
      <c r="R24" s="89">
        <f t="shared" si="14"/>
        <v>379</v>
      </c>
      <c r="S24" s="89">
        <f t="shared" si="14"/>
        <v>10344</v>
      </c>
      <c r="T24" s="89">
        <f t="shared" si="14"/>
        <v>105</v>
      </c>
      <c r="U24" s="89">
        <f t="shared" si="14"/>
        <v>125</v>
      </c>
      <c r="V24" s="89">
        <f t="shared" si="14"/>
        <v>74</v>
      </c>
      <c r="W24" s="89">
        <f t="shared" si="14"/>
        <v>80</v>
      </c>
      <c r="X24" s="89">
        <f t="shared" si="14"/>
        <v>52</v>
      </c>
      <c r="Y24" s="89">
        <f t="shared" si="14"/>
        <v>436</v>
      </c>
      <c r="Z24" s="89">
        <f t="shared" si="14"/>
        <v>91</v>
      </c>
      <c r="AA24" s="89">
        <f t="shared" si="14"/>
        <v>89</v>
      </c>
      <c r="AB24" s="89">
        <f t="shared" si="14"/>
        <v>183</v>
      </c>
      <c r="AC24" s="89">
        <f t="shared" si="14"/>
        <v>63</v>
      </c>
      <c r="AD24" s="89">
        <f t="shared" si="14"/>
        <v>426</v>
      </c>
      <c r="AE24" s="89">
        <f t="shared" si="14"/>
        <v>71</v>
      </c>
      <c r="AF24" s="89">
        <f t="shared" si="14"/>
        <v>96</v>
      </c>
      <c r="AG24" s="89">
        <f t="shared" si="14"/>
        <v>115</v>
      </c>
      <c r="AH24" s="89">
        <f t="shared" si="14"/>
        <v>125</v>
      </c>
      <c r="AI24" s="89">
        <f t="shared" si="14"/>
        <v>145</v>
      </c>
      <c r="AJ24" s="89">
        <f t="shared" si="14"/>
        <v>552</v>
      </c>
      <c r="AK24" s="89">
        <f t="shared" si="14"/>
        <v>166</v>
      </c>
      <c r="AL24" s="89">
        <f t="shared" si="14"/>
        <v>90</v>
      </c>
      <c r="AM24" s="89">
        <f t="shared" si="14"/>
        <v>110</v>
      </c>
      <c r="AN24" s="89">
        <f t="shared" si="14"/>
        <v>93</v>
      </c>
      <c r="AO24" s="89">
        <f t="shared" si="14"/>
        <v>459</v>
      </c>
      <c r="AP24" s="89">
        <f t="shared" si="14"/>
        <v>88</v>
      </c>
      <c r="AQ24" s="89">
        <f t="shared" si="14"/>
        <v>90</v>
      </c>
      <c r="AR24" s="89">
        <f t="shared" si="14"/>
        <v>97</v>
      </c>
      <c r="AS24" s="89">
        <f t="shared" si="14"/>
        <v>81</v>
      </c>
      <c r="AT24" s="89">
        <f t="shared" si="14"/>
        <v>356</v>
      </c>
      <c r="AU24" s="77">
        <f>AD24+Y24+S24+AJ24+AO24+AT24</f>
        <v>12573</v>
      </c>
      <c r="AV24" s="84">
        <f t="shared" ref="AV24:AV31" si="15">AU24/E24*100</f>
        <v>82.7171052631579</v>
      </c>
      <c r="AW24" s="52"/>
      <c r="AX24" s="69"/>
      <c r="AY24" s="69"/>
      <c r="AZ24" s="69"/>
      <c r="BA24" s="69"/>
      <c r="BB24" s="69"/>
      <c r="BC24" s="69"/>
    </row>
    <row r="25" s="4" customFormat="1" ht="21.75" customHeight="1" spans="1:55">
      <c r="A25" s="160" t="s">
        <v>69</v>
      </c>
      <c r="B25" s="91" t="s">
        <v>78</v>
      </c>
      <c r="C25" s="90" t="s">
        <v>77</v>
      </c>
      <c r="D25" s="92"/>
      <c r="E25" s="87">
        <v>3938</v>
      </c>
      <c r="F25" s="87">
        <v>2956</v>
      </c>
      <c r="G25" s="87"/>
      <c r="H25" s="87">
        <v>2</v>
      </c>
      <c r="I25" s="65">
        <f t="shared" si="0"/>
        <v>2958</v>
      </c>
      <c r="J25" s="87">
        <v>3</v>
      </c>
      <c r="K25" s="66">
        <v>2</v>
      </c>
      <c r="L25" s="66">
        <v>3</v>
      </c>
      <c r="M25" s="66">
        <v>2</v>
      </c>
      <c r="N25" s="66">
        <f t="shared" si="1"/>
        <v>10</v>
      </c>
      <c r="O25" s="66">
        <v>2</v>
      </c>
      <c r="P25" s="66">
        <v>3</v>
      </c>
      <c r="Q25" s="66"/>
      <c r="R25" s="67">
        <f t="shared" si="2"/>
        <v>5</v>
      </c>
      <c r="S25" s="66">
        <f t="shared" si="11"/>
        <v>2973</v>
      </c>
      <c r="T25" s="66"/>
      <c r="U25" s="66"/>
      <c r="V25" s="66">
        <v>8</v>
      </c>
      <c r="W25" s="66">
        <v>5</v>
      </c>
      <c r="X25" s="66"/>
      <c r="Y25" s="66">
        <f t="shared" si="4"/>
        <v>13</v>
      </c>
      <c r="Z25" s="66">
        <v>2</v>
      </c>
      <c r="AA25" s="66"/>
      <c r="AB25" s="66">
        <v>2</v>
      </c>
      <c r="AC25" s="66">
        <v>8</v>
      </c>
      <c r="AD25" s="66">
        <f t="shared" si="9"/>
        <v>12</v>
      </c>
      <c r="AE25" s="66">
        <v>3</v>
      </c>
      <c r="AF25" s="66">
        <v>4</v>
      </c>
      <c r="AG25" s="66"/>
      <c r="AH25" s="66"/>
      <c r="AI25" s="66">
        <v>6</v>
      </c>
      <c r="AJ25" s="66">
        <f t="shared" si="5"/>
        <v>13</v>
      </c>
      <c r="AK25" s="66">
        <v>7</v>
      </c>
      <c r="AL25" s="66">
        <v>2</v>
      </c>
      <c r="AM25" s="66">
        <v>3</v>
      </c>
      <c r="AN25" s="66">
        <v>1</v>
      </c>
      <c r="AO25" s="66">
        <f>AN25+AM25+AL25+AK25</f>
        <v>13</v>
      </c>
      <c r="AP25" s="66">
        <v>2</v>
      </c>
      <c r="AQ25" s="66">
        <v>1</v>
      </c>
      <c r="AR25" s="66">
        <v>2</v>
      </c>
      <c r="AS25" s="66">
        <v>3</v>
      </c>
      <c r="AT25" s="66">
        <f t="shared" si="8"/>
        <v>8</v>
      </c>
      <c r="AU25" s="77">
        <f>AD25+Y25+S25+AJ25+AO25+AT25</f>
        <v>3032</v>
      </c>
      <c r="AV25" s="68">
        <f t="shared" si="15"/>
        <v>76.9933976637887</v>
      </c>
      <c r="AW25" s="70"/>
      <c r="AX25" s="78"/>
      <c r="AY25" s="78"/>
      <c r="AZ25" s="93"/>
      <c r="BA25" s="79"/>
      <c r="BB25" s="79"/>
      <c r="BC25" s="79"/>
    </row>
    <row r="26" s="4" customFormat="1" ht="21.75" customHeight="1" spans="1:55">
      <c r="A26" s="160" t="s">
        <v>72</v>
      </c>
      <c r="B26" s="91" t="s">
        <v>79</v>
      </c>
      <c r="C26" s="90" t="s">
        <v>77</v>
      </c>
      <c r="D26" s="92"/>
      <c r="E26" s="87">
        <v>1200</v>
      </c>
      <c r="F26" s="87">
        <v>908</v>
      </c>
      <c r="G26" s="87"/>
      <c r="H26" s="87">
        <v>1</v>
      </c>
      <c r="I26" s="65">
        <f t="shared" si="0"/>
        <v>909</v>
      </c>
      <c r="J26" s="87"/>
      <c r="K26" s="66">
        <v>3</v>
      </c>
      <c r="L26" s="66">
        <v>2</v>
      </c>
      <c r="M26" s="66">
        <v>1</v>
      </c>
      <c r="N26" s="66">
        <f t="shared" si="1"/>
        <v>6</v>
      </c>
      <c r="O26" s="66"/>
      <c r="P26" s="66">
        <v>1</v>
      </c>
      <c r="Q26" s="66"/>
      <c r="R26" s="67">
        <f t="shared" si="2"/>
        <v>1</v>
      </c>
      <c r="S26" s="66">
        <f t="shared" si="11"/>
        <v>916</v>
      </c>
      <c r="T26" s="66"/>
      <c r="U26" s="66"/>
      <c r="V26" s="66">
        <v>4</v>
      </c>
      <c r="W26" s="66">
        <v>3</v>
      </c>
      <c r="X26" s="66"/>
      <c r="Y26" s="66">
        <f t="shared" si="4"/>
        <v>7</v>
      </c>
      <c r="Z26" s="66">
        <v>1</v>
      </c>
      <c r="AA26" s="66"/>
      <c r="AB26" s="66">
        <v>1</v>
      </c>
      <c r="AC26" s="66">
        <v>3</v>
      </c>
      <c r="AD26" s="66">
        <f t="shared" si="9"/>
        <v>5</v>
      </c>
      <c r="AE26" s="66"/>
      <c r="AF26" s="66">
        <v>2</v>
      </c>
      <c r="AG26" s="66"/>
      <c r="AH26" s="66"/>
      <c r="AI26" s="66">
        <v>4</v>
      </c>
      <c r="AJ26" s="66">
        <f t="shared" si="5"/>
        <v>6</v>
      </c>
      <c r="AK26" s="66">
        <v>3</v>
      </c>
      <c r="AL26" s="66"/>
      <c r="AM26" s="66">
        <v>2</v>
      </c>
      <c r="AN26" s="66">
        <v>2</v>
      </c>
      <c r="AO26" s="66">
        <f t="shared" si="10"/>
        <v>7</v>
      </c>
      <c r="AP26" s="66">
        <v>1</v>
      </c>
      <c r="AQ26" s="66">
        <v>2</v>
      </c>
      <c r="AR26" s="66">
        <v>1</v>
      </c>
      <c r="AS26" s="66">
        <v>2</v>
      </c>
      <c r="AT26" s="66">
        <f t="shared" si="8"/>
        <v>6</v>
      </c>
      <c r="AU26" s="77">
        <f t="shared" ref="AU26:AU31" si="16">AD26+Y26+S26+AJ26+AO26+AT26</f>
        <v>947</v>
      </c>
      <c r="AV26" s="68">
        <f t="shared" si="15"/>
        <v>78.9166666666667</v>
      </c>
      <c r="AW26" s="70"/>
      <c r="AX26" s="78"/>
      <c r="AY26" s="78"/>
      <c r="AZ26" s="93"/>
      <c r="BA26" s="79"/>
      <c r="BB26" s="79"/>
      <c r="BC26" s="79"/>
    </row>
    <row r="27" s="4" customFormat="1" ht="21.75" customHeight="1" spans="1:55">
      <c r="A27" s="160" t="s">
        <v>72</v>
      </c>
      <c r="B27" s="91" t="s">
        <v>80</v>
      </c>
      <c r="C27" s="90" t="s">
        <v>77</v>
      </c>
      <c r="D27" s="92"/>
      <c r="E27" s="87">
        <v>162</v>
      </c>
      <c r="F27" s="87">
        <v>130</v>
      </c>
      <c r="G27" s="87"/>
      <c r="H27" s="87">
        <v>3</v>
      </c>
      <c r="I27" s="65">
        <f t="shared" si="0"/>
        <v>133</v>
      </c>
      <c r="J27" s="87"/>
      <c r="K27" s="66"/>
      <c r="L27" s="66"/>
      <c r="M27" s="66"/>
      <c r="N27" s="66">
        <f t="shared" si="1"/>
        <v>0</v>
      </c>
      <c r="O27" s="66">
        <v>1</v>
      </c>
      <c r="P27" s="66">
        <v>2</v>
      </c>
      <c r="Q27" s="66">
        <v>3</v>
      </c>
      <c r="R27" s="67">
        <f t="shared" si="2"/>
        <v>6</v>
      </c>
      <c r="S27" s="66">
        <f t="shared" si="11"/>
        <v>139</v>
      </c>
      <c r="T27" s="66"/>
      <c r="U27" s="66"/>
      <c r="V27" s="66">
        <v>2</v>
      </c>
      <c r="W27" s="66">
        <v>2</v>
      </c>
      <c r="X27" s="66"/>
      <c r="Y27" s="66">
        <f t="shared" si="4"/>
        <v>4</v>
      </c>
      <c r="Z27" s="66">
        <v>3</v>
      </c>
      <c r="AA27" s="66"/>
      <c r="AB27" s="66"/>
      <c r="AC27" s="66">
        <v>2</v>
      </c>
      <c r="AD27" s="66">
        <f t="shared" si="9"/>
        <v>5</v>
      </c>
      <c r="AE27" s="66">
        <v>2</v>
      </c>
      <c r="AF27" s="66">
        <v>1</v>
      </c>
      <c r="AG27" s="66"/>
      <c r="AH27" s="66"/>
      <c r="AI27" s="66"/>
      <c r="AJ27" s="66">
        <f t="shared" si="5"/>
        <v>3</v>
      </c>
      <c r="AK27" s="66"/>
      <c r="AL27" s="66">
        <v>3</v>
      </c>
      <c r="AM27" s="66"/>
      <c r="AN27" s="66">
        <v>1</v>
      </c>
      <c r="AO27" s="66">
        <f t="shared" si="10"/>
        <v>4</v>
      </c>
      <c r="AP27" s="66"/>
      <c r="AQ27" s="66">
        <v>1</v>
      </c>
      <c r="AR27" s="66">
        <v>2</v>
      </c>
      <c r="AS27" s="66"/>
      <c r="AT27" s="66">
        <f t="shared" si="8"/>
        <v>3</v>
      </c>
      <c r="AU27" s="77">
        <f t="shared" si="16"/>
        <v>158</v>
      </c>
      <c r="AV27" s="68">
        <f t="shared" si="15"/>
        <v>97.5308641975309</v>
      </c>
      <c r="AW27" s="70"/>
      <c r="AX27" s="78"/>
      <c r="AY27" s="78"/>
      <c r="AZ27" s="93"/>
      <c r="BA27" s="79"/>
      <c r="BB27" s="79"/>
      <c r="BC27" s="79"/>
    </row>
    <row r="28" s="4" customFormat="1" ht="21.75" customHeight="1" spans="1:55">
      <c r="A28" s="160" t="s">
        <v>69</v>
      </c>
      <c r="B28" s="91" t="s">
        <v>81</v>
      </c>
      <c r="C28" s="90" t="s">
        <v>77</v>
      </c>
      <c r="D28" s="92"/>
      <c r="E28" s="87">
        <v>9900</v>
      </c>
      <c r="F28" s="87">
        <v>5445</v>
      </c>
      <c r="G28" s="87">
        <v>85</v>
      </c>
      <c r="H28" s="87">
        <v>58</v>
      </c>
      <c r="I28" s="65">
        <f t="shared" si="0"/>
        <v>5588</v>
      </c>
      <c r="J28" s="87">
        <v>68</v>
      </c>
      <c r="K28" s="66">
        <v>105</v>
      </c>
      <c r="L28" s="66">
        <v>98</v>
      </c>
      <c r="M28" s="66">
        <v>90</v>
      </c>
      <c r="N28" s="66">
        <f t="shared" si="1"/>
        <v>361</v>
      </c>
      <c r="O28" s="66">
        <v>220</v>
      </c>
      <c r="P28" s="66">
        <v>78</v>
      </c>
      <c r="Q28" s="66">
        <v>69</v>
      </c>
      <c r="R28" s="67">
        <f t="shared" si="2"/>
        <v>367</v>
      </c>
      <c r="S28" s="66">
        <f t="shared" si="11"/>
        <v>6316</v>
      </c>
      <c r="T28" s="66">
        <v>105</v>
      </c>
      <c r="U28" s="66">
        <v>125</v>
      </c>
      <c r="V28" s="66">
        <v>60</v>
      </c>
      <c r="W28" s="66">
        <v>70</v>
      </c>
      <c r="X28" s="66">
        <v>52</v>
      </c>
      <c r="Y28" s="66">
        <f t="shared" si="4"/>
        <v>412</v>
      </c>
      <c r="Z28" s="66">
        <v>85</v>
      </c>
      <c r="AA28" s="66">
        <v>89</v>
      </c>
      <c r="AB28" s="66">
        <v>180</v>
      </c>
      <c r="AC28" s="66">
        <v>50</v>
      </c>
      <c r="AD28" s="66">
        <f t="shared" si="9"/>
        <v>404</v>
      </c>
      <c r="AE28" s="66">
        <v>66</v>
      </c>
      <c r="AF28" s="66">
        <v>89</v>
      </c>
      <c r="AG28" s="66">
        <v>115</v>
      </c>
      <c r="AH28" s="66">
        <v>125</v>
      </c>
      <c r="AI28" s="66">
        <v>135</v>
      </c>
      <c r="AJ28" s="66">
        <f t="shared" si="5"/>
        <v>530</v>
      </c>
      <c r="AK28" s="66">
        <v>156</v>
      </c>
      <c r="AL28" s="66">
        <v>85</v>
      </c>
      <c r="AM28" s="66">
        <v>105</v>
      </c>
      <c r="AN28" s="66">
        <v>89</v>
      </c>
      <c r="AO28" s="66">
        <f t="shared" si="10"/>
        <v>435</v>
      </c>
      <c r="AP28" s="66">
        <v>85</v>
      </c>
      <c r="AQ28" s="66">
        <v>86</v>
      </c>
      <c r="AR28" s="66">
        <v>92</v>
      </c>
      <c r="AS28" s="66">
        <v>76</v>
      </c>
      <c r="AT28" s="66">
        <f t="shared" si="8"/>
        <v>339</v>
      </c>
      <c r="AU28" s="77">
        <f t="shared" si="16"/>
        <v>8436</v>
      </c>
      <c r="AV28" s="68">
        <f t="shared" si="15"/>
        <v>85.2121212121212</v>
      </c>
      <c r="AW28" s="70"/>
      <c r="AX28" s="78"/>
      <c r="AY28" s="78"/>
      <c r="AZ28" s="93"/>
      <c r="BA28" s="79"/>
      <c r="BB28" s="79"/>
      <c r="BC28" s="79"/>
    </row>
    <row r="29" s="3" customFormat="1" ht="25.5" customHeight="1" spans="1:55">
      <c r="A29" s="62">
        <v>2</v>
      </c>
      <c r="B29" s="45" t="s">
        <v>82</v>
      </c>
      <c r="C29" s="46" t="s">
        <v>83</v>
      </c>
      <c r="D29" s="94">
        <v>86000</v>
      </c>
      <c r="E29" s="94">
        <v>86000</v>
      </c>
      <c r="F29" s="94">
        <v>34100</v>
      </c>
      <c r="G29" s="94">
        <v>850</v>
      </c>
      <c r="H29" s="94">
        <v>252</v>
      </c>
      <c r="I29" s="83">
        <f t="shared" si="0"/>
        <v>35202</v>
      </c>
      <c r="J29" s="94">
        <v>720</v>
      </c>
      <c r="K29" s="64">
        <v>1070</v>
      </c>
      <c r="L29" s="64">
        <v>1500</v>
      </c>
      <c r="M29" s="64">
        <v>1050</v>
      </c>
      <c r="N29" s="64">
        <f t="shared" si="1"/>
        <v>4340</v>
      </c>
      <c r="O29" s="64">
        <v>1350</v>
      </c>
      <c r="P29" s="64">
        <v>825</v>
      </c>
      <c r="Q29" s="64">
        <v>1115</v>
      </c>
      <c r="R29" s="67">
        <f t="shared" si="2"/>
        <v>3290</v>
      </c>
      <c r="S29" s="64">
        <f t="shared" si="11"/>
        <v>42832</v>
      </c>
      <c r="T29" s="64">
        <v>1050</v>
      </c>
      <c r="U29" s="64">
        <v>900</v>
      </c>
      <c r="V29" s="64">
        <v>970</v>
      </c>
      <c r="W29" s="64">
        <v>1250</v>
      </c>
      <c r="X29" s="64">
        <v>880</v>
      </c>
      <c r="Y29" s="64">
        <f t="shared" si="4"/>
        <v>5050</v>
      </c>
      <c r="Z29" s="64">
        <v>1125</v>
      </c>
      <c r="AA29" s="64">
        <v>998</v>
      </c>
      <c r="AB29" s="64">
        <v>838</v>
      </c>
      <c r="AC29" s="64">
        <v>1020</v>
      </c>
      <c r="AD29" s="64">
        <f t="shared" si="9"/>
        <v>3981</v>
      </c>
      <c r="AE29" s="64">
        <v>880</v>
      </c>
      <c r="AF29" s="64">
        <v>1020</v>
      </c>
      <c r="AG29" s="64">
        <v>1150</v>
      </c>
      <c r="AH29" s="64">
        <v>860</v>
      </c>
      <c r="AI29" s="66">
        <v>990</v>
      </c>
      <c r="AJ29" s="64">
        <f t="shared" si="5"/>
        <v>4900</v>
      </c>
      <c r="AK29" s="66">
        <v>1200</v>
      </c>
      <c r="AL29" s="66">
        <v>890</v>
      </c>
      <c r="AM29" s="66">
        <v>900</v>
      </c>
      <c r="AN29" s="66">
        <v>990</v>
      </c>
      <c r="AO29" s="66">
        <f t="shared" si="10"/>
        <v>3980</v>
      </c>
      <c r="AP29" s="66">
        <v>995</v>
      </c>
      <c r="AQ29" s="66">
        <v>1021</v>
      </c>
      <c r="AR29" s="66">
        <v>1022</v>
      </c>
      <c r="AS29" s="66">
        <v>886</v>
      </c>
      <c r="AT29" s="66">
        <f t="shared" si="8"/>
        <v>3924</v>
      </c>
      <c r="AU29" s="77">
        <f t="shared" si="16"/>
        <v>64667</v>
      </c>
      <c r="AV29" s="84">
        <f t="shared" si="15"/>
        <v>75.1941860465116</v>
      </c>
      <c r="AW29" s="52"/>
      <c r="AX29" s="69"/>
      <c r="AY29" s="69"/>
      <c r="AZ29" s="93"/>
      <c r="BA29" s="69"/>
      <c r="BB29" s="69"/>
      <c r="BC29" s="69"/>
    </row>
    <row r="30" s="4" customFormat="1" ht="21.75" customHeight="1" spans="1:55">
      <c r="A30" s="62">
        <v>3</v>
      </c>
      <c r="B30" s="95" t="s">
        <v>84</v>
      </c>
      <c r="C30" s="62" t="s">
        <v>77</v>
      </c>
      <c r="D30" s="96"/>
      <c r="E30" s="64">
        <v>638</v>
      </c>
      <c r="F30" s="64">
        <v>409</v>
      </c>
      <c r="G30" s="64">
        <v>8</v>
      </c>
      <c r="H30" s="64">
        <v>5</v>
      </c>
      <c r="I30" s="65">
        <f t="shared" si="0"/>
        <v>422</v>
      </c>
      <c r="J30" s="64">
        <v>7</v>
      </c>
      <c r="K30" s="66"/>
      <c r="L30" s="66">
        <v>25</v>
      </c>
      <c r="M30" s="66">
        <v>18</v>
      </c>
      <c r="N30" s="66">
        <f t="shared" si="1"/>
        <v>50</v>
      </c>
      <c r="O30" s="66">
        <v>28</v>
      </c>
      <c r="P30" s="66">
        <v>6</v>
      </c>
      <c r="Q30" s="66">
        <v>5</v>
      </c>
      <c r="R30" s="67">
        <f t="shared" si="2"/>
        <v>39</v>
      </c>
      <c r="S30" s="66">
        <f t="shared" si="11"/>
        <v>511</v>
      </c>
      <c r="T30" s="66">
        <v>4</v>
      </c>
      <c r="U30" s="66">
        <v>6</v>
      </c>
      <c r="V30" s="66"/>
      <c r="W30" s="66">
        <v>5</v>
      </c>
      <c r="X30" s="66"/>
      <c r="Y30" s="66">
        <f t="shared" si="4"/>
        <v>15</v>
      </c>
      <c r="Z30" s="66">
        <v>8</v>
      </c>
      <c r="AA30" s="66"/>
      <c r="AB30" s="66">
        <v>8</v>
      </c>
      <c r="AC30" s="66"/>
      <c r="AD30" s="66">
        <f t="shared" si="9"/>
        <v>16</v>
      </c>
      <c r="AE30" s="66"/>
      <c r="AF30" s="66">
        <v>8</v>
      </c>
      <c r="AG30" s="66">
        <v>10</v>
      </c>
      <c r="AH30" s="66"/>
      <c r="AI30" s="66">
        <v>5</v>
      </c>
      <c r="AJ30" s="64">
        <f t="shared" si="5"/>
        <v>23</v>
      </c>
      <c r="AK30" s="66">
        <v>6</v>
      </c>
      <c r="AL30" s="66"/>
      <c r="AM30" s="66">
        <v>10</v>
      </c>
      <c r="AN30" s="66"/>
      <c r="AO30" s="66">
        <f t="shared" si="10"/>
        <v>16</v>
      </c>
      <c r="AP30" s="66">
        <v>4</v>
      </c>
      <c r="AQ30" s="66"/>
      <c r="AR30" s="66">
        <v>5</v>
      </c>
      <c r="AS30" s="66"/>
      <c r="AT30" s="66">
        <f t="shared" si="8"/>
        <v>9</v>
      </c>
      <c r="AU30" s="77">
        <f t="shared" si="16"/>
        <v>590</v>
      </c>
      <c r="AV30" s="84">
        <f t="shared" si="15"/>
        <v>92.4764890282132</v>
      </c>
      <c r="AW30" s="70"/>
      <c r="AX30" s="78"/>
      <c r="AY30" s="78"/>
      <c r="AZ30" s="79"/>
      <c r="BA30" s="79"/>
      <c r="BB30" s="79"/>
      <c r="BC30" s="79"/>
    </row>
    <row r="31" s="4" customFormat="1" ht="21.75" customHeight="1" spans="1:55">
      <c r="A31" s="44">
        <v>4</v>
      </c>
      <c r="B31" s="45" t="s">
        <v>85</v>
      </c>
      <c r="C31" s="46" t="s">
        <v>58</v>
      </c>
      <c r="D31" s="64">
        <v>1070</v>
      </c>
      <c r="E31" s="64">
        <v>1070</v>
      </c>
      <c r="F31" s="64">
        <v>19</v>
      </c>
      <c r="G31" s="64">
        <v>21</v>
      </c>
      <c r="H31" s="64">
        <v>28</v>
      </c>
      <c r="I31" s="65">
        <f t="shared" si="0"/>
        <v>68</v>
      </c>
      <c r="J31" s="64">
        <v>23</v>
      </c>
      <c r="K31" s="66">
        <v>17</v>
      </c>
      <c r="L31" s="66">
        <v>22</v>
      </c>
      <c r="M31" s="66">
        <v>28</v>
      </c>
      <c r="N31" s="66">
        <f t="shared" si="1"/>
        <v>90</v>
      </c>
      <c r="O31" s="66">
        <v>50</v>
      </c>
      <c r="P31" s="66">
        <v>12</v>
      </c>
      <c r="Q31" s="66">
        <v>19</v>
      </c>
      <c r="R31" s="67">
        <f t="shared" si="2"/>
        <v>81</v>
      </c>
      <c r="S31" s="66">
        <f t="shared" si="11"/>
        <v>239</v>
      </c>
      <c r="T31" s="66">
        <v>21</v>
      </c>
      <c r="U31" s="66">
        <v>19</v>
      </c>
      <c r="V31" s="66">
        <v>22</v>
      </c>
      <c r="W31" s="66">
        <v>20</v>
      </c>
      <c r="X31" s="66">
        <v>22</v>
      </c>
      <c r="Y31" s="66">
        <f t="shared" si="4"/>
        <v>104</v>
      </c>
      <c r="Z31" s="66">
        <v>18</v>
      </c>
      <c r="AA31" s="66">
        <v>19</v>
      </c>
      <c r="AB31" s="66">
        <v>18</v>
      </c>
      <c r="AC31" s="66">
        <v>20.5</v>
      </c>
      <c r="AD31" s="66">
        <f t="shared" si="9"/>
        <v>75.5</v>
      </c>
      <c r="AE31" s="66">
        <v>25</v>
      </c>
      <c r="AF31" s="66">
        <v>19</v>
      </c>
      <c r="AG31" s="66">
        <v>17</v>
      </c>
      <c r="AH31" s="66">
        <v>18</v>
      </c>
      <c r="AI31" s="66">
        <v>17.6</v>
      </c>
      <c r="AJ31" s="64">
        <f t="shared" si="5"/>
        <v>96.6</v>
      </c>
      <c r="AK31" s="66">
        <v>18</v>
      </c>
      <c r="AL31" s="66">
        <v>19</v>
      </c>
      <c r="AM31" s="66">
        <v>21</v>
      </c>
      <c r="AN31" s="66">
        <v>20</v>
      </c>
      <c r="AO31" s="66">
        <f t="shared" si="10"/>
        <v>78</v>
      </c>
      <c r="AP31" s="66">
        <v>19</v>
      </c>
      <c r="AQ31" s="66">
        <v>21</v>
      </c>
      <c r="AR31" s="66">
        <v>20</v>
      </c>
      <c r="AS31" s="66">
        <v>28</v>
      </c>
      <c r="AT31" s="66">
        <f t="shared" si="8"/>
        <v>88</v>
      </c>
      <c r="AU31" s="77">
        <f t="shared" si="16"/>
        <v>681.1</v>
      </c>
      <c r="AV31" s="84">
        <f t="shared" si="15"/>
        <v>63.6542056074766</v>
      </c>
      <c r="AW31" s="70"/>
      <c r="AX31" s="78"/>
      <c r="AY31" s="97"/>
      <c r="AZ31" s="79"/>
      <c r="BA31" s="79"/>
      <c r="BB31" s="79"/>
      <c r="BC31" s="79"/>
    </row>
    <row r="32" s="4" customFormat="1" ht="21.75" customHeight="1" spans="1:55">
      <c r="A32" s="44" t="s">
        <v>86</v>
      </c>
      <c r="B32" s="45" t="s">
        <v>87</v>
      </c>
      <c r="C32" s="46"/>
      <c r="D32" s="66"/>
      <c r="E32" s="74"/>
      <c r="F32" s="74"/>
      <c r="G32" s="74"/>
      <c r="H32" s="74"/>
      <c r="I32" s="65">
        <f t="shared" si="0"/>
        <v>0</v>
      </c>
      <c r="J32" s="74"/>
      <c r="K32" s="66"/>
      <c r="L32" s="66"/>
      <c r="M32" s="66"/>
      <c r="N32" s="66">
        <f t="shared" si="1"/>
        <v>0</v>
      </c>
      <c r="O32" s="66"/>
      <c r="P32" s="66"/>
      <c r="Q32" s="66"/>
      <c r="R32" s="67">
        <f t="shared" si="2"/>
        <v>0</v>
      </c>
      <c r="S32" s="66">
        <f t="shared" si="11"/>
        <v>0</v>
      </c>
      <c r="T32" s="66"/>
      <c r="U32" s="66"/>
      <c r="V32" s="66"/>
      <c r="W32" s="66"/>
      <c r="X32" s="66"/>
      <c r="Y32" s="66">
        <f t="shared" si="4"/>
        <v>0</v>
      </c>
      <c r="Z32" s="66"/>
      <c r="AA32" s="66"/>
      <c r="AB32" s="66"/>
      <c r="AC32" s="66"/>
      <c r="AD32" s="66">
        <f t="shared" si="9"/>
        <v>0</v>
      </c>
      <c r="AE32" s="66"/>
      <c r="AF32" s="66"/>
      <c r="AG32" s="66"/>
      <c r="AH32" s="66"/>
      <c r="AI32" s="66"/>
      <c r="AJ32" s="66">
        <f t="shared" si="5"/>
        <v>0</v>
      </c>
      <c r="AK32" s="66"/>
      <c r="AL32" s="66"/>
      <c r="AM32" s="66"/>
      <c r="AN32" s="66"/>
      <c r="AO32" s="66">
        <f t="shared" si="10"/>
        <v>0</v>
      </c>
      <c r="AP32" s="66"/>
      <c r="AQ32" s="66"/>
      <c r="AR32" s="66"/>
      <c r="AS32" s="66"/>
      <c r="AT32" s="66">
        <f t="shared" si="8"/>
        <v>0</v>
      </c>
      <c r="AU32" s="77">
        <f t="shared" si="12"/>
        <v>0</v>
      </c>
      <c r="AV32" s="68"/>
      <c r="AW32" s="70"/>
      <c r="AX32" s="78"/>
      <c r="AY32" s="78"/>
      <c r="AZ32" s="79"/>
      <c r="BA32" s="79"/>
      <c r="BB32" s="79"/>
      <c r="BC32" s="79"/>
    </row>
    <row r="33" s="4" customFormat="1" ht="33" customHeight="1" spans="1:55">
      <c r="A33" s="71">
        <v>1</v>
      </c>
      <c r="B33" s="76" t="s">
        <v>88</v>
      </c>
      <c r="C33" s="73" t="s">
        <v>60</v>
      </c>
      <c r="D33" s="66">
        <v>0.7</v>
      </c>
      <c r="E33" s="66">
        <v>0.7</v>
      </c>
      <c r="F33" s="66">
        <v>0.7</v>
      </c>
      <c r="G33" s="66"/>
      <c r="H33" s="66"/>
      <c r="I33" s="65">
        <f t="shared" si="0"/>
        <v>0.7</v>
      </c>
      <c r="J33" s="66"/>
      <c r="K33" s="66"/>
      <c r="L33" s="66"/>
      <c r="M33" s="66"/>
      <c r="N33" s="66">
        <f t="shared" si="1"/>
        <v>0</v>
      </c>
      <c r="O33" s="66"/>
      <c r="P33" s="66"/>
      <c r="Q33" s="66"/>
      <c r="R33" s="67">
        <f t="shared" si="2"/>
        <v>0</v>
      </c>
      <c r="S33" s="66">
        <f t="shared" si="11"/>
        <v>0.7</v>
      </c>
      <c r="T33" s="66"/>
      <c r="U33" s="66"/>
      <c r="V33" s="66"/>
      <c r="W33" s="66"/>
      <c r="X33" s="66"/>
      <c r="Y33" s="66">
        <f t="shared" si="4"/>
        <v>0</v>
      </c>
      <c r="Z33" s="66"/>
      <c r="AA33" s="66"/>
      <c r="AB33" s="66"/>
      <c r="AC33" s="66"/>
      <c r="AD33" s="66">
        <f t="shared" si="9"/>
        <v>0</v>
      </c>
      <c r="AE33" s="66"/>
      <c r="AF33" s="66"/>
      <c r="AG33" s="66"/>
      <c r="AH33" s="66"/>
      <c r="AI33" s="66"/>
      <c r="AJ33" s="66">
        <f t="shared" si="5"/>
        <v>0</v>
      </c>
      <c r="AK33" s="66"/>
      <c r="AL33" s="66"/>
      <c r="AM33" s="66"/>
      <c r="AN33" s="66"/>
      <c r="AO33" s="66">
        <f t="shared" si="10"/>
        <v>0</v>
      </c>
      <c r="AP33" s="66"/>
      <c r="AQ33" s="66"/>
      <c r="AR33" s="66"/>
      <c r="AS33" s="66"/>
      <c r="AT33" s="66">
        <f t="shared" si="8"/>
        <v>0</v>
      </c>
      <c r="AU33" s="77">
        <f t="shared" si="12"/>
        <v>0.7</v>
      </c>
      <c r="AV33" s="68">
        <f>AU33/E33*100</f>
        <v>100</v>
      </c>
      <c r="AW33" s="70"/>
      <c r="AX33" s="78"/>
      <c r="AY33" s="78"/>
      <c r="AZ33" s="79"/>
      <c r="BA33" s="79"/>
      <c r="BB33" s="79"/>
      <c r="BC33" s="79"/>
    </row>
    <row r="34" s="4" customFormat="1" ht="35.25" customHeight="1" spans="1:55">
      <c r="A34" s="71">
        <v>2</v>
      </c>
      <c r="B34" s="76" t="s">
        <v>89</v>
      </c>
      <c r="C34" s="73" t="s">
        <v>58</v>
      </c>
      <c r="D34" s="66">
        <v>2</v>
      </c>
      <c r="E34" s="66">
        <v>2</v>
      </c>
      <c r="F34" s="66"/>
      <c r="G34" s="66"/>
      <c r="H34" s="66"/>
      <c r="I34" s="65">
        <f t="shared" si="0"/>
        <v>0</v>
      </c>
      <c r="J34" s="66"/>
      <c r="K34" s="66"/>
      <c r="L34" s="66"/>
      <c r="M34" s="66"/>
      <c r="N34" s="66">
        <f t="shared" si="1"/>
        <v>0</v>
      </c>
      <c r="O34" s="66"/>
      <c r="P34" s="66"/>
      <c r="Q34" s="66"/>
      <c r="R34" s="67">
        <f t="shared" si="2"/>
        <v>0</v>
      </c>
      <c r="S34" s="66">
        <f t="shared" si="11"/>
        <v>0</v>
      </c>
      <c r="T34" s="66"/>
      <c r="U34" s="66"/>
      <c r="V34" s="66"/>
      <c r="W34" s="66"/>
      <c r="X34" s="66"/>
      <c r="Y34" s="66">
        <f t="shared" si="4"/>
        <v>0</v>
      </c>
      <c r="Z34" s="66"/>
      <c r="AA34" s="66"/>
      <c r="AB34" s="66"/>
      <c r="AC34" s="68">
        <v>0.05</v>
      </c>
      <c r="AD34" s="66">
        <f t="shared" si="9"/>
        <v>0.05</v>
      </c>
      <c r="AE34" s="68">
        <v>0.04</v>
      </c>
      <c r="AF34" s="68">
        <v>0.03</v>
      </c>
      <c r="AG34" s="68">
        <v>0.02</v>
      </c>
      <c r="AH34" s="68">
        <v>0.01</v>
      </c>
      <c r="AI34" s="68">
        <v>0.01</v>
      </c>
      <c r="AJ34" s="68">
        <f t="shared" si="5"/>
        <v>0.11</v>
      </c>
      <c r="AK34" s="68">
        <v>0.03</v>
      </c>
      <c r="AL34" s="68">
        <v>0.01</v>
      </c>
      <c r="AM34" s="68">
        <v>0.01</v>
      </c>
      <c r="AN34" s="68">
        <v>0.1</v>
      </c>
      <c r="AO34" s="68">
        <f t="shared" si="10"/>
        <v>0.15</v>
      </c>
      <c r="AP34" s="68">
        <v>0.05</v>
      </c>
      <c r="AQ34" s="68">
        <v>0.08</v>
      </c>
      <c r="AR34" s="68">
        <v>0.1</v>
      </c>
      <c r="AS34" s="68">
        <v>0.5</v>
      </c>
      <c r="AT34" s="68">
        <f t="shared" si="8"/>
        <v>0.73</v>
      </c>
      <c r="AU34" s="98">
        <f>AD34+Y34+S34+AJ34+AO34+AT34</f>
        <v>1.04</v>
      </c>
      <c r="AV34" s="68">
        <f>AU34/E34*100</f>
        <v>52</v>
      </c>
      <c r="AW34" s="70"/>
      <c r="AX34" s="78"/>
      <c r="AY34" s="78"/>
      <c r="AZ34" s="79"/>
      <c r="BA34" s="79"/>
      <c r="BB34" s="79"/>
      <c r="BC34" s="79"/>
    </row>
    <row r="35" s="3" customFormat="1" ht="26.25" customHeight="1" spans="1:55">
      <c r="A35" s="44" t="s">
        <v>90</v>
      </c>
      <c r="B35" s="45" t="s">
        <v>91</v>
      </c>
      <c r="C35" s="46"/>
      <c r="D35" s="66"/>
      <c r="E35" s="66"/>
      <c r="F35" s="66"/>
      <c r="G35" s="66"/>
      <c r="H35" s="66"/>
      <c r="I35" s="65">
        <f t="shared" si="0"/>
        <v>0</v>
      </c>
      <c r="J35" s="66"/>
      <c r="K35" s="66"/>
      <c r="L35" s="66"/>
      <c r="M35" s="66"/>
      <c r="N35" s="66">
        <f t="shared" si="1"/>
        <v>0</v>
      </c>
      <c r="O35" s="66"/>
      <c r="P35" s="66"/>
      <c r="Q35" s="66"/>
      <c r="R35" s="67">
        <f t="shared" si="2"/>
        <v>0</v>
      </c>
      <c r="S35" s="66">
        <f t="shared" si="11"/>
        <v>0</v>
      </c>
      <c r="T35" s="66"/>
      <c r="U35" s="66"/>
      <c r="V35" s="66"/>
      <c r="W35" s="66"/>
      <c r="X35" s="66"/>
      <c r="Y35" s="66">
        <f t="shared" si="4"/>
        <v>0</v>
      </c>
      <c r="Z35" s="66"/>
      <c r="AA35" s="66"/>
      <c r="AB35" s="66"/>
      <c r="AC35" s="66"/>
      <c r="AD35" s="66">
        <f t="shared" si="9"/>
        <v>0</v>
      </c>
      <c r="AE35" s="66"/>
      <c r="AF35" s="66"/>
      <c r="AG35" s="66"/>
      <c r="AH35" s="66"/>
      <c r="AI35" s="66"/>
      <c r="AJ35" s="66">
        <f t="shared" si="5"/>
        <v>0</v>
      </c>
      <c r="AK35" s="66"/>
      <c r="AL35" s="66"/>
      <c r="AM35" s="66"/>
      <c r="AN35" s="66"/>
      <c r="AO35" s="66">
        <f t="shared" si="10"/>
        <v>0</v>
      </c>
      <c r="AP35" s="66"/>
      <c r="AQ35" s="66"/>
      <c r="AR35" s="66"/>
      <c r="AS35" s="66"/>
      <c r="AT35" s="66">
        <f t="shared" si="8"/>
        <v>0</v>
      </c>
      <c r="AU35" s="98">
        <f t="shared" ref="AU35:AU42" si="17">AD35+Y35+S35+AJ35+AO35+AT35</f>
        <v>0</v>
      </c>
      <c r="AV35" s="68"/>
      <c r="AW35" s="70"/>
      <c r="AX35" s="69"/>
      <c r="AY35" s="69"/>
      <c r="AZ35" s="69"/>
      <c r="BA35" s="69"/>
      <c r="BB35" s="69"/>
      <c r="BC35" s="69"/>
    </row>
    <row r="36" s="4" customFormat="1" ht="71.25" customHeight="1" spans="1:55">
      <c r="A36" s="71">
        <v>1</v>
      </c>
      <c r="B36" s="76" t="s">
        <v>92</v>
      </c>
      <c r="C36" s="73" t="s">
        <v>60</v>
      </c>
      <c r="D36" s="66">
        <v>56</v>
      </c>
      <c r="E36" s="66">
        <v>56</v>
      </c>
      <c r="F36" s="66"/>
      <c r="G36" s="66"/>
      <c r="H36" s="66"/>
      <c r="I36" s="65">
        <f t="shared" si="0"/>
        <v>0</v>
      </c>
      <c r="J36" s="66"/>
      <c r="K36" s="66"/>
      <c r="L36" s="66"/>
      <c r="M36" s="66"/>
      <c r="N36" s="66">
        <f t="shared" si="1"/>
        <v>0</v>
      </c>
      <c r="O36" s="66"/>
      <c r="P36" s="66"/>
      <c r="Q36" s="66"/>
      <c r="R36" s="67">
        <f t="shared" si="2"/>
        <v>0</v>
      </c>
      <c r="S36" s="66">
        <f t="shared" si="11"/>
        <v>0</v>
      </c>
      <c r="T36" s="66"/>
      <c r="U36" s="66"/>
      <c r="V36" s="66"/>
      <c r="W36" s="66"/>
      <c r="X36" s="66"/>
      <c r="Y36" s="66">
        <f t="shared" si="4"/>
        <v>0</v>
      </c>
      <c r="Z36" s="66"/>
      <c r="AA36" s="66"/>
      <c r="AB36" s="66"/>
      <c r="AC36" s="66">
        <v>10.5</v>
      </c>
      <c r="AD36" s="66">
        <f t="shared" si="9"/>
        <v>10.5</v>
      </c>
      <c r="AE36" s="66"/>
      <c r="AF36" s="66"/>
      <c r="AG36" s="66"/>
      <c r="AH36" s="66"/>
      <c r="AI36" s="66"/>
      <c r="AJ36" s="66">
        <f t="shared" si="5"/>
        <v>0</v>
      </c>
      <c r="AK36" s="66"/>
      <c r="AL36" s="66"/>
      <c r="AM36" s="66"/>
      <c r="AN36" s="66"/>
      <c r="AO36" s="66">
        <f t="shared" si="10"/>
        <v>0</v>
      </c>
      <c r="AP36" s="66"/>
      <c r="AQ36" s="66"/>
      <c r="AR36" s="66"/>
      <c r="AS36" s="66">
        <v>2.9</v>
      </c>
      <c r="AT36" s="66">
        <f t="shared" si="8"/>
        <v>2.9</v>
      </c>
      <c r="AU36" s="98">
        <f t="shared" si="17"/>
        <v>13.4</v>
      </c>
      <c r="AV36" s="68">
        <f t="shared" ref="AV36:AV41" si="18">AU36/E36*100</f>
        <v>23.9285714285714</v>
      </c>
      <c r="AW36" s="70"/>
      <c r="AX36" s="78"/>
      <c r="AY36" s="78"/>
      <c r="AZ36" s="79"/>
      <c r="BA36" s="79"/>
      <c r="BB36" s="79"/>
      <c r="BC36" s="79"/>
    </row>
    <row r="37" s="6" customFormat="1" ht="38.25" customHeight="1" spans="1:55">
      <c r="A37" s="161" t="s">
        <v>93</v>
      </c>
      <c r="B37" s="99" t="s">
        <v>94</v>
      </c>
      <c r="C37" s="100" t="s">
        <v>60</v>
      </c>
      <c r="D37" s="68"/>
      <c r="E37" s="68">
        <v>2469.64</v>
      </c>
      <c r="F37" s="68">
        <v>2469.64</v>
      </c>
      <c r="G37" s="68"/>
      <c r="H37" s="68"/>
      <c r="I37" s="65">
        <f t="shared" si="0"/>
        <v>2469.64</v>
      </c>
      <c r="J37" s="68"/>
      <c r="K37" s="66"/>
      <c r="L37" s="66"/>
      <c r="M37" s="66"/>
      <c r="N37" s="66">
        <f t="shared" si="1"/>
        <v>0</v>
      </c>
      <c r="O37" s="66"/>
      <c r="P37" s="66"/>
      <c r="Q37" s="66"/>
      <c r="R37" s="67">
        <f t="shared" si="2"/>
        <v>0</v>
      </c>
      <c r="S37" s="66">
        <f t="shared" si="11"/>
        <v>2469.64</v>
      </c>
      <c r="T37" s="66"/>
      <c r="U37" s="66"/>
      <c r="V37" s="66"/>
      <c r="W37" s="66"/>
      <c r="X37" s="66"/>
      <c r="Y37" s="66">
        <f t="shared" si="4"/>
        <v>0</v>
      </c>
      <c r="Z37" s="66"/>
      <c r="AA37" s="66"/>
      <c r="AB37" s="66"/>
      <c r="AC37" s="66"/>
      <c r="AD37" s="66">
        <f t="shared" si="9"/>
        <v>0</v>
      </c>
      <c r="AE37" s="66"/>
      <c r="AF37" s="66"/>
      <c r="AG37" s="66"/>
      <c r="AH37" s="66"/>
      <c r="AI37" s="66"/>
      <c r="AJ37" s="66">
        <f t="shared" si="5"/>
        <v>0</v>
      </c>
      <c r="AK37" s="66"/>
      <c r="AL37" s="66"/>
      <c r="AM37" s="66"/>
      <c r="AN37" s="66"/>
      <c r="AO37" s="66">
        <f t="shared" si="10"/>
        <v>0</v>
      </c>
      <c r="AP37" s="66"/>
      <c r="AQ37" s="66"/>
      <c r="AR37" s="66"/>
      <c r="AS37" s="66"/>
      <c r="AT37" s="66">
        <f t="shared" si="8"/>
        <v>0</v>
      </c>
      <c r="AU37" s="98">
        <f t="shared" si="17"/>
        <v>2469.64</v>
      </c>
      <c r="AV37" s="68">
        <f t="shared" si="18"/>
        <v>100</v>
      </c>
      <c r="AW37" s="100"/>
      <c r="AX37" s="101"/>
      <c r="AY37" s="101"/>
      <c r="AZ37" s="101"/>
      <c r="BA37" s="101"/>
      <c r="BB37" s="101"/>
      <c r="BC37" s="101"/>
    </row>
    <row r="38" s="4" customFormat="1" ht="35.25" customHeight="1" spans="1:55">
      <c r="A38" s="71">
        <v>3</v>
      </c>
      <c r="B38" s="158" t="s">
        <v>95</v>
      </c>
      <c r="C38" s="73" t="s">
        <v>60</v>
      </c>
      <c r="D38" s="96"/>
      <c r="E38" s="66">
        <f>E39+E40</f>
        <v>15.4</v>
      </c>
      <c r="F38" s="66">
        <f>F39+F40</f>
        <v>15.4</v>
      </c>
      <c r="G38" s="66"/>
      <c r="H38" s="66"/>
      <c r="I38" s="65">
        <f t="shared" si="0"/>
        <v>15.4</v>
      </c>
      <c r="J38" s="66"/>
      <c r="K38" s="66"/>
      <c r="L38" s="66"/>
      <c r="M38" s="66"/>
      <c r="N38" s="66">
        <f t="shared" si="1"/>
        <v>0</v>
      </c>
      <c r="O38" s="66"/>
      <c r="P38" s="66"/>
      <c r="Q38" s="66"/>
      <c r="R38" s="67">
        <f t="shared" si="2"/>
        <v>0</v>
      </c>
      <c r="S38" s="66">
        <f t="shared" si="11"/>
        <v>15.4</v>
      </c>
      <c r="T38" s="66"/>
      <c r="U38" s="66"/>
      <c r="V38" s="66"/>
      <c r="W38" s="66"/>
      <c r="X38" s="66"/>
      <c r="Y38" s="66">
        <f t="shared" si="4"/>
        <v>0</v>
      </c>
      <c r="Z38" s="66"/>
      <c r="AA38" s="66"/>
      <c r="AB38" s="66"/>
      <c r="AC38" s="66"/>
      <c r="AD38" s="66">
        <f t="shared" si="9"/>
        <v>0</v>
      </c>
      <c r="AE38" s="66"/>
      <c r="AF38" s="66"/>
      <c r="AG38" s="66"/>
      <c r="AH38" s="66"/>
      <c r="AI38" s="66"/>
      <c r="AJ38" s="66">
        <f t="shared" si="5"/>
        <v>0</v>
      </c>
      <c r="AK38" s="66"/>
      <c r="AL38" s="66"/>
      <c r="AM38" s="66"/>
      <c r="AN38" s="66"/>
      <c r="AO38" s="66">
        <f t="shared" si="10"/>
        <v>0</v>
      </c>
      <c r="AP38" s="66"/>
      <c r="AQ38" s="66"/>
      <c r="AR38" s="66"/>
      <c r="AS38" s="66"/>
      <c r="AT38" s="66">
        <f t="shared" si="8"/>
        <v>0</v>
      </c>
      <c r="AU38" s="98">
        <f t="shared" si="17"/>
        <v>15.4</v>
      </c>
      <c r="AV38" s="68">
        <f t="shared" si="18"/>
        <v>100</v>
      </c>
      <c r="AW38" s="70"/>
      <c r="AX38" s="78"/>
      <c r="AY38" s="78"/>
      <c r="AZ38" s="79"/>
      <c r="BA38" s="79"/>
      <c r="BB38" s="79"/>
      <c r="BC38" s="79"/>
    </row>
    <row r="39" s="5" customFormat="1" ht="30.75" customHeight="1" spans="1:55">
      <c r="A39" s="71" t="s">
        <v>61</v>
      </c>
      <c r="B39" s="85" t="s">
        <v>96</v>
      </c>
      <c r="C39" s="86" t="s">
        <v>60</v>
      </c>
      <c r="D39" s="66"/>
      <c r="E39" s="74">
        <v>10</v>
      </c>
      <c r="F39" s="74">
        <v>10</v>
      </c>
      <c r="G39" s="74"/>
      <c r="H39" s="74"/>
      <c r="I39" s="65">
        <f t="shared" si="0"/>
        <v>10</v>
      </c>
      <c r="J39" s="74"/>
      <c r="K39" s="66"/>
      <c r="L39" s="66"/>
      <c r="M39" s="66"/>
      <c r="N39" s="66">
        <f t="shared" si="1"/>
        <v>0</v>
      </c>
      <c r="O39" s="66"/>
      <c r="P39" s="66"/>
      <c r="Q39" s="66"/>
      <c r="R39" s="67">
        <f t="shared" si="2"/>
        <v>0</v>
      </c>
      <c r="S39" s="66">
        <f t="shared" si="11"/>
        <v>10</v>
      </c>
      <c r="T39" s="66"/>
      <c r="U39" s="66"/>
      <c r="V39" s="66"/>
      <c r="W39" s="66"/>
      <c r="X39" s="66"/>
      <c r="Y39" s="66">
        <f t="shared" si="4"/>
        <v>0</v>
      </c>
      <c r="Z39" s="66"/>
      <c r="AA39" s="66"/>
      <c r="AB39" s="66"/>
      <c r="AC39" s="66"/>
      <c r="AD39" s="66">
        <f t="shared" si="9"/>
        <v>0</v>
      </c>
      <c r="AE39" s="66"/>
      <c r="AF39" s="66"/>
      <c r="AG39" s="66"/>
      <c r="AH39" s="66"/>
      <c r="AI39" s="66"/>
      <c r="AJ39" s="66">
        <f t="shared" si="5"/>
        <v>0</v>
      </c>
      <c r="AK39" s="66"/>
      <c r="AL39" s="66"/>
      <c r="AM39" s="66"/>
      <c r="AN39" s="66"/>
      <c r="AO39" s="66">
        <f t="shared" si="10"/>
        <v>0</v>
      </c>
      <c r="AP39" s="66"/>
      <c r="AQ39" s="66"/>
      <c r="AR39" s="66"/>
      <c r="AS39" s="66"/>
      <c r="AT39" s="66">
        <f t="shared" si="8"/>
        <v>0</v>
      </c>
      <c r="AU39" s="98">
        <f t="shared" si="17"/>
        <v>10</v>
      </c>
      <c r="AV39" s="68">
        <f t="shared" si="18"/>
        <v>100</v>
      </c>
      <c r="AW39" s="70"/>
      <c r="AX39" s="81"/>
      <c r="AY39" s="81"/>
      <c r="AZ39" s="81"/>
      <c r="BA39" s="81"/>
      <c r="BB39" s="81"/>
      <c r="BC39" s="81"/>
    </row>
    <row r="40" s="5" customFormat="1" ht="23.25" customHeight="1" spans="1:55">
      <c r="A40" s="161" t="s">
        <v>61</v>
      </c>
      <c r="B40" s="85" t="s">
        <v>97</v>
      </c>
      <c r="C40" s="86" t="s">
        <v>60</v>
      </c>
      <c r="D40" s="102"/>
      <c r="E40" s="66">
        <v>5.4</v>
      </c>
      <c r="F40" s="66">
        <v>5.4</v>
      </c>
      <c r="G40" s="66"/>
      <c r="H40" s="66"/>
      <c r="I40" s="65">
        <f t="shared" si="0"/>
        <v>5.4</v>
      </c>
      <c r="J40" s="66"/>
      <c r="K40" s="66"/>
      <c r="L40" s="66"/>
      <c r="M40" s="66"/>
      <c r="N40" s="66">
        <f t="shared" si="1"/>
        <v>0</v>
      </c>
      <c r="O40" s="66"/>
      <c r="P40" s="66"/>
      <c r="Q40" s="66"/>
      <c r="R40" s="67">
        <f t="shared" si="2"/>
        <v>0</v>
      </c>
      <c r="S40" s="66">
        <f t="shared" si="11"/>
        <v>5.4</v>
      </c>
      <c r="T40" s="66"/>
      <c r="U40" s="66"/>
      <c r="V40" s="66"/>
      <c r="W40" s="66"/>
      <c r="X40" s="66"/>
      <c r="Y40" s="66">
        <f t="shared" si="4"/>
        <v>0</v>
      </c>
      <c r="Z40" s="66"/>
      <c r="AA40" s="66"/>
      <c r="AB40" s="66"/>
      <c r="AC40" s="66"/>
      <c r="AD40" s="66">
        <f t="shared" si="9"/>
        <v>0</v>
      </c>
      <c r="AE40" s="66"/>
      <c r="AF40" s="66"/>
      <c r="AG40" s="66"/>
      <c r="AH40" s="66"/>
      <c r="AI40" s="66"/>
      <c r="AJ40" s="66">
        <f t="shared" si="5"/>
        <v>0</v>
      </c>
      <c r="AK40" s="66"/>
      <c r="AL40" s="66"/>
      <c r="AM40" s="66"/>
      <c r="AN40" s="66"/>
      <c r="AO40" s="66">
        <f t="shared" si="10"/>
        <v>0</v>
      </c>
      <c r="AP40" s="66"/>
      <c r="AQ40" s="66"/>
      <c r="AR40" s="66"/>
      <c r="AS40" s="66"/>
      <c r="AT40" s="66">
        <f t="shared" si="8"/>
        <v>0</v>
      </c>
      <c r="AU40" s="98">
        <f t="shared" si="17"/>
        <v>5.4</v>
      </c>
      <c r="AV40" s="68">
        <f t="shared" si="18"/>
        <v>100</v>
      </c>
      <c r="AW40" s="70"/>
      <c r="AX40" s="81"/>
      <c r="AY40" s="81"/>
      <c r="AZ40" s="81"/>
      <c r="BA40" s="81"/>
      <c r="BB40" s="81"/>
      <c r="BC40" s="81"/>
    </row>
    <row r="41" s="4" customFormat="1" ht="23.25" customHeight="1" spans="1:55">
      <c r="A41" s="71">
        <v>4</v>
      </c>
      <c r="B41" s="76" t="s">
        <v>98</v>
      </c>
      <c r="C41" s="73" t="s">
        <v>99</v>
      </c>
      <c r="D41" s="74">
        <v>40.3</v>
      </c>
      <c r="E41" s="74">
        <v>40.3</v>
      </c>
      <c r="F41" s="103">
        <v>38.46</v>
      </c>
      <c r="G41" s="103"/>
      <c r="H41" s="103"/>
      <c r="I41" s="65">
        <f t="shared" si="0"/>
        <v>38.46</v>
      </c>
      <c r="J41" s="103"/>
      <c r="K41" s="66"/>
      <c r="L41" s="66"/>
      <c r="M41" s="66"/>
      <c r="N41" s="66">
        <f t="shared" si="1"/>
        <v>0</v>
      </c>
      <c r="O41" s="66"/>
      <c r="P41" s="66"/>
      <c r="Q41" s="66"/>
      <c r="R41" s="67">
        <f t="shared" si="2"/>
        <v>0</v>
      </c>
      <c r="S41" s="66">
        <f t="shared" si="11"/>
        <v>38.46</v>
      </c>
      <c r="T41" s="66"/>
      <c r="U41" s="66"/>
      <c r="V41" s="66"/>
      <c r="W41" s="66"/>
      <c r="X41" s="68">
        <v>0.42</v>
      </c>
      <c r="Y41" s="68">
        <f t="shared" si="4"/>
        <v>0.42</v>
      </c>
      <c r="Z41" s="68"/>
      <c r="AA41" s="68"/>
      <c r="AB41" s="68"/>
      <c r="AC41" s="68"/>
      <c r="AD41" s="66">
        <f t="shared" si="9"/>
        <v>0</v>
      </c>
      <c r="AE41" s="66"/>
      <c r="AF41" s="66"/>
      <c r="AG41" s="66"/>
      <c r="AH41" s="66"/>
      <c r="AI41" s="66"/>
      <c r="AJ41" s="66">
        <f t="shared" si="5"/>
        <v>0</v>
      </c>
      <c r="AK41" s="66"/>
      <c r="AL41" s="66"/>
      <c r="AM41" s="66"/>
      <c r="AN41" s="66"/>
      <c r="AO41" s="66">
        <f t="shared" si="10"/>
        <v>0</v>
      </c>
      <c r="AP41" s="66"/>
      <c r="AQ41" s="66"/>
      <c r="AR41" s="66"/>
      <c r="AS41" s="66"/>
      <c r="AT41" s="66">
        <f t="shared" si="8"/>
        <v>0</v>
      </c>
      <c r="AU41" s="98">
        <f t="shared" si="17"/>
        <v>38.88</v>
      </c>
      <c r="AV41" s="68">
        <f t="shared" si="18"/>
        <v>96.4764267990075</v>
      </c>
      <c r="AW41" s="70"/>
      <c r="AX41" s="78"/>
      <c r="AY41" s="78"/>
      <c r="AZ41" s="79"/>
      <c r="BA41" s="79"/>
      <c r="BB41" s="79"/>
      <c r="BC41" s="79"/>
    </row>
    <row r="42" s="7" customFormat="1" ht="24.75" customHeight="1" spans="1:55">
      <c r="A42" s="44" t="s">
        <v>100</v>
      </c>
      <c r="B42" s="104" t="s">
        <v>101</v>
      </c>
      <c r="C42" s="52"/>
      <c r="D42" s="66"/>
      <c r="E42" s="74"/>
      <c r="F42" s="74"/>
      <c r="G42" s="74"/>
      <c r="H42" s="74"/>
      <c r="I42" s="65">
        <f t="shared" si="0"/>
        <v>0</v>
      </c>
      <c r="J42" s="74"/>
      <c r="K42" s="66"/>
      <c r="L42" s="66"/>
      <c r="M42" s="66"/>
      <c r="N42" s="66">
        <f t="shared" si="1"/>
        <v>0</v>
      </c>
      <c r="O42" s="66"/>
      <c r="P42" s="66"/>
      <c r="Q42" s="66"/>
      <c r="R42" s="67">
        <f t="shared" si="2"/>
        <v>0</v>
      </c>
      <c r="S42" s="66">
        <f t="shared" si="11"/>
        <v>0</v>
      </c>
      <c r="T42" s="66"/>
      <c r="U42" s="66"/>
      <c r="V42" s="66"/>
      <c r="W42" s="66"/>
      <c r="X42" s="66"/>
      <c r="Y42" s="66">
        <f t="shared" si="4"/>
        <v>0</v>
      </c>
      <c r="Z42" s="66"/>
      <c r="AA42" s="66"/>
      <c r="AB42" s="66"/>
      <c r="AC42" s="66"/>
      <c r="AD42" s="66">
        <f t="shared" si="9"/>
        <v>0</v>
      </c>
      <c r="AE42" s="66"/>
      <c r="AF42" s="66"/>
      <c r="AG42" s="66"/>
      <c r="AH42" s="66"/>
      <c r="AI42" s="66"/>
      <c r="AJ42" s="66">
        <f t="shared" si="5"/>
        <v>0</v>
      </c>
      <c r="AK42" s="66"/>
      <c r="AL42" s="66"/>
      <c r="AM42" s="66"/>
      <c r="AN42" s="66"/>
      <c r="AO42" s="66">
        <f t="shared" si="10"/>
        <v>0</v>
      </c>
      <c r="AP42" s="66"/>
      <c r="AQ42" s="66"/>
      <c r="AR42" s="66"/>
      <c r="AS42" s="66"/>
      <c r="AT42" s="66">
        <f t="shared" si="8"/>
        <v>0</v>
      </c>
      <c r="AU42" s="98">
        <f t="shared" si="17"/>
        <v>0</v>
      </c>
      <c r="AV42" s="68"/>
      <c r="AW42" s="70"/>
      <c r="AX42" s="105"/>
      <c r="AY42" s="105"/>
      <c r="AZ42" s="105"/>
      <c r="BA42" s="105"/>
      <c r="BB42" s="105"/>
      <c r="BC42" s="105"/>
    </row>
    <row r="43" s="7" customFormat="1" ht="29.25" customHeight="1" spans="1:55">
      <c r="A43" s="44" t="s">
        <v>53</v>
      </c>
      <c r="B43" s="104" t="s">
        <v>102</v>
      </c>
      <c r="C43" s="52"/>
      <c r="D43" s="66"/>
      <c r="E43" s="74"/>
      <c r="F43" s="74"/>
      <c r="G43" s="74"/>
      <c r="H43" s="74"/>
      <c r="I43" s="65">
        <f t="shared" si="0"/>
        <v>0</v>
      </c>
      <c r="J43" s="74"/>
      <c r="K43" s="66"/>
      <c r="L43" s="66"/>
      <c r="M43" s="66"/>
      <c r="N43" s="66">
        <f t="shared" si="1"/>
        <v>0</v>
      </c>
      <c r="O43" s="66"/>
      <c r="P43" s="66"/>
      <c r="Q43" s="66"/>
      <c r="R43" s="67">
        <f t="shared" si="2"/>
        <v>0</v>
      </c>
      <c r="S43" s="66">
        <f t="shared" si="11"/>
        <v>0</v>
      </c>
      <c r="T43" s="66"/>
      <c r="U43" s="66"/>
      <c r="V43" s="66"/>
      <c r="W43" s="66"/>
      <c r="X43" s="66"/>
      <c r="Y43" s="66">
        <f t="shared" si="4"/>
        <v>0</v>
      </c>
      <c r="Z43" s="66"/>
      <c r="AA43" s="66"/>
      <c r="AB43" s="66"/>
      <c r="AC43" s="66"/>
      <c r="AD43" s="66">
        <f t="shared" si="9"/>
        <v>0</v>
      </c>
      <c r="AE43" s="66"/>
      <c r="AF43" s="66"/>
      <c r="AG43" s="66"/>
      <c r="AH43" s="66"/>
      <c r="AI43" s="66"/>
      <c r="AJ43" s="66">
        <f t="shared" si="5"/>
        <v>0</v>
      </c>
      <c r="AK43" s="66"/>
      <c r="AL43" s="66"/>
      <c r="AM43" s="66"/>
      <c r="AN43" s="66"/>
      <c r="AO43" s="66">
        <f t="shared" si="10"/>
        <v>0</v>
      </c>
      <c r="AP43" s="66"/>
      <c r="AQ43" s="66"/>
      <c r="AR43" s="66"/>
      <c r="AS43" s="66"/>
      <c r="AT43" s="66">
        <f t="shared" si="8"/>
        <v>0</v>
      </c>
      <c r="AU43" s="77">
        <f t="shared" si="12"/>
        <v>0</v>
      </c>
      <c r="AV43" s="68"/>
      <c r="AW43" s="70"/>
      <c r="AX43" s="105"/>
      <c r="AY43" s="105"/>
      <c r="AZ43" s="54"/>
      <c r="BA43" s="54"/>
      <c r="BB43" s="54"/>
      <c r="BC43" s="105"/>
    </row>
    <row r="44" s="7" customFormat="1" ht="21.75" customHeight="1" spans="1:55">
      <c r="A44" s="71">
        <v>1</v>
      </c>
      <c r="B44" s="106" t="s">
        <v>103</v>
      </c>
      <c r="C44" s="70" t="s">
        <v>104</v>
      </c>
      <c r="D44" s="66"/>
      <c r="E44" s="66">
        <v>30</v>
      </c>
      <c r="F44" s="66">
        <v>1</v>
      </c>
      <c r="G44" s="66"/>
      <c r="H44" s="66"/>
      <c r="I44" s="65">
        <f t="shared" si="0"/>
        <v>1</v>
      </c>
      <c r="J44" s="66">
        <v>7</v>
      </c>
      <c r="K44" s="66"/>
      <c r="L44" s="66"/>
      <c r="M44" s="66"/>
      <c r="N44" s="66">
        <f t="shared" si="1"/>
        <v>7</v>
      </c>
      <c r="O44" s="66"/>
      <c r="P44" s="66">
        <v>2</v>
      </c>
      <c r="Q44" s="66">
        <v>2</v>
      </c>
      <c r="R44" s="67">
        <f t="shared" si="2"/>
        <v>4</v>
      </c>
      <c r="S44" s="66">
        <f t="shared" si="11"/>
        <v>12</v>
      </c>
      <c r="T44" s="66">
        <v>2</v>
      </c>
      <c r="U44" s="66">
        <v>1</v>
      </c>
      <c r="V44" s="66">
        <v>2</v>
      </c>
      <c r="W44" s="66"/>
      <c r="X44" s="66"/>
      <c r="Y44" s="66">
        <f t="shared" si="4"/>
        <v>5</v>
      </c>
      <c r="Z44" s="66"/>
      <c r="AA44" s="66"/>
      <c r="AB44" s="66"/>
      <c r="AC44" s="66"/>
      <c r="AD44" s="66">
        <f t="shared" si="9"/>
        <v>0</v>
      </c>
      <c r="AE44" s="66">
        <v>5</v>
      </c>
      <c r="AF44" s="66">
        <v>2</v>
      </c>
      <c r="AG44" s="66"/>
      <c r="AH44" s="66"/>
      <c r="AI44" s="66">
        <v>1</v>
      </c>
      <c r="AJ44" s="66">
        <f t="shared" si="5"/>
        <v>8</v>
      </c>
      <c r="AK44" s="66">
        <v>1</v>
      </c>
      <c r="AL44" s="66">
        <v>5</v>
      </c>
      <c r="AM44" s="66"/>
      <c r="AN44" s="66">
        <v>2</v>
      </c>
      <c r="AO44" s="66">
        <f t="shared" si="10"/>
        <v>8</v>
      </c>
      <c r="AP44" s="66"/>
      <c r="AQ44" s="66"/>
      <c r="AR44" s="66"/>
      <c r="AS44" s="66"/>
      <c r="AT44" s="66">
        <f t="shared" si="8"/>
        <v>0</v>
      </c>
      <c r="AU44" s="77">
        <f>AD44+Y44+S44+AJ44+AO44+AT44</f>
        <v>33</v>
      </c>
      <c r="AV44" s="68">
        <f>AU44/E44*100</f>
        <v>110</v>
      </c>
      <c r="AW44" s="70"/>
      <c r="AX44" s="105"/>
      <c r="AY44" s="105"/>
      <c r="AZ44" s="54"/>
      <c r="BA44" s="54"/>
      <c r="BB44" s="54"/>
      <c r="BC44" s="105"/>
    </row>
    <row r="45" s="7" customFormat="1" ht="21.75" customHeight="1" spans="1:55">
      <c r="A45" s="71">
        <v>2</v>
      </c>
      <c r="B45" s="106" t="s">
        <v>105</v>
      </c>
      <c r="C45" s="70" t="s">
        <v>104</v>
      </c>
      <c r="D45" s="107"/>
      <c r="E45" s="66">
        <v>20</v>
      </c>
      <c r="F45" s="66"/>
      <c r="G45" s="66"/>
      <c r="H45" s="66"/>
      <c r="I45" s="65">
        <f t="shared" si="0"/>
        <v>0</v>
      </c>
      <c r="J45" s="66">
        <v>5</v>
      </c>
      <c r="K45" s="66"/>
      <c r="L45" s="66"/>
      <c r="M45" s="66"/>
      <c r="N45" s="66">
        <f t="shared" si="1"/>
        <v>5</v>
      </c>
      <c r="O45" s="66"/>
      <c r="P45" s="66">
        <v>8</v>
      </c>
      <c r="Q45" s="66">
        <v>4</v>
      </c>
      <c r="R45" s="67">
        <f t="shared" si="2"/>
        <v>12</v>
      </c>
      <c r="S45" s="66">
        <f t="shared" si="11"/>
        <v>17</v>
      </c>
      <c r="T45" s="66"/>
      <c r="U45" s="66"/>
      <c r="V45" s="66"/>
      <c r="W45" s="66"/>
      <c r="X45" s="66"/>
      <c r="Y45" s="66">
        <f t="shared" si="4"/>
        <v>0</v>
      </c>
      <c r="Z45" s="66"/>
      <c r="AA45" s="66"/>
      <c r="AB45" s="66"/>
      <c r="AC45" s="66"/>
      <c r="AD45" s="66">
        <f t="shared" si="9"/>
        <v>0</v>
      </c>
      <c r="AE45" s="66">
        <v>3</v>
      </c>
      <c r="AF45" s="66">
        <v>2</v>
      </c>
      <c r="AG45" s="66"/>
      <c r="AH45" s="66"/>
      <c r="AI45" s="66"/>
      <c r="AJ45" s="66">
        <f t="shared" si="5"/>
        <v>5</v>
      </c>
      <c r="AK45" s="66">
        <v>4</v>
      </c>
      <c r="AL45" s="66"/>
      <c r="AM45" s="66">
        <v>2</v>
      </c>
      <c r="AN45" s="66">
        <v>1</v>
      </c>
      <c r="AO45" s="66">
        <f t="shared" si="10"/>
        <v>7</v>
      </c>
      <c r="AP45" s="66"/>
      <c r="AQ45" s="66"/>
      <c r="AR45" s="66">
        <v>3</v>
      </c>
      <c r="AS45" s="66">
        <v>5</v>
      </c>
      <c r="AT45" s="66">
        <f t="shared" si="8"/>
        <v>8</v>
      </c>
      <c r="AU45" s="77">
        <f t="shared" ref="AU45:AU73" si="19">AD45+Y45+S45+AJ45+AO45+AT45</f>
        <v>37</v>
      </c>
      <c r="AV45" s="68">
        <f>AU45/E45*100</f>
        <v>185</v>
      </c>
      <c r="AW45" s="70"/>
      <c r="AX45" s="105"/>
      <c r="AY45" s="105"/>
      <c r="AZ45" s="54"/>
      <c r="BA45" s="54"/>
      <c r="BB45" s="54"/>
      <c r="BC45" s="105"/>
    </row>
    <row r="46" s="7" customFormat="1" ht="33" customHeight="1" spans="1:55">
      <c r="A46" s="44" t="s">
        <v>74</v>
      </c>
      <c r="B46" s="108" t="s">
        <v>106</v>
      </c>
      <c r="C46" s="109"/>
      <c r="D46" s="66"/>
      <c r="E46" s="74"/>
      <c r="F46" s="74"/>
      <c r="G46" s="74"/>
      <c r="H46" s="74"/>
      <c r="I46" s="65">
        <f t="shared" si="0"/>
        <v>0</v>
      </c>
      <c r="J46" s="74"/>
      <c r="K46" s="66"/>
      <c r="L46" s="66"/>
      <c r="M46" s="66"/>
      <c r="N46" s="66">
        <f t="shared" si="1"/>
        <v>0</v>
      </c>
      <c r="O46" s="66"/>
      <c r="P46" s="66"/>
      <c r="Q46" s="66"/>
      <c r="R46" s="67">
        <f t="shared" si="2"/>
        <v>0</v>
      </c>
      <c r="S46" s="66">
        <f t="shared" si="11"/>
        <v>0</v>
      </c>
      <c r="T46" s="66"/>
      <c r="U46" s="66"/>
      <c r="V46" s="66"/>
      <c r="W46" s="66"/>
      <c r="X46" s="66"/>
      <c r="Y46" s="66">
        <f t="shared" si="4"/>
        <v>0</v>
      </c>
      <c r="Z46" s="66"/>
      <c r="AA46" s="66"/>
      <c r="AB46" s="66"/>
      <c r="AC46" s="66"/>
      <c r="AD46" s="66">
        <f t="shared" si="9"/>
        <v>0</v>
      </c>
      <c r="AE46" s="66"/>
      <c r="AF46" s="66"/>
      <c r="AG46" s="66"/>
      <c r="AH46" s="66"/>
      <c r="AI46" s="66"/>
      <c r="AJ46" s="66">
        <f t="shared" si="5"/>
        <v>0</v>
      </c>
      <c r="AK46" s="66"/>
      <c r="AL46" s="66"/>
      <c r="AM46" s="66"/>
      <c r="AN46" s="66"/>
      <c r="AO46" s="66">
        <f t="shared" si="10"/>
        <v>0</v>
      </c>
      <c r="AP46" s="66"/>
      <c r="AQ46" s="66"/>
      <c r="AR46" s="66"/>
      <c r="AS46" s="66"/>
      <c r="AT46" s="66">
        <f t="shared" si="8"/>
        <v>0</v>
      </c>
      <c r="AU46" s="77">
        <f t="shared" si="19"/>
        <v>0</v>
      </c>
      <c r="AV46" s="68"/>
      <c r="AW46" s="70"/>
      <c r="AX46" s="105"/>
      <c r="AY46" s="105"/>
      <c r="AZ46" s="54"/>
      <c r="BA46" s="54"/>
      <c r="BB46" s="54"/>
      <c r="BC46" s="54"/>
    </row>
    <row r="47" s="2" customFormat="1" ht="93.75" customHeight="1" spans="1:55">
      <c r="A47" s="44">
        <v>1</v>
      </c>
      <c r="B47" s="110" t="s">
        <v>107</v>
      </c>
      <c r="C47" s="111" t="s">
        <v>108</v>
      </c>
      <c r="D47" s="66"/>
      <c r="E47" s="74"/>
      <c r="F47" s="74"/>
      <c r="G47" s="74"/>
      <c r="H47" s="74"/>
      <c r="I47" s="74"/>
      <c r="J47" s="74"/>
      <c r="K47" s="74"/>
      <c r="L47" s="74"/>
      <c r="M47" s="74"/>
      <c r="N47" s="74"/>
      <c r="O47" s="74"/>
      <c r="P47" s="74"/>
      <c r="Q47" s="74"/>
      <c r="R47" s="67"/>
      <c r="S47" s="66"/>
      <c r="T47" s="66"/>
      <c r="U47" s="66"/>
      <c r="V47" s="66"/>
      <c r="W47" s="66"/>
      <c r="X47" s="66"/>
      <c r="Y47" s="66"/>
      <c r="Z47" s="66"/>
      <c r="AA47" s="66"/>
      <c r="AB47" s="66"/>
      <c r="AC47" s="66"/>
      <c r="AD47" s="66"/>
      <c r="AE47" s="66"/>
      <c r="AF47" s="66"/>
      <c r="AG47" s="66"/>
      <c r="AH47" s="66"/>
      <c r="AI47" s="66"/>
      <c r="AJ47" s="66"/>
      <c r="AK47" s="66"/>
      <c r="AL47" s="66"/>
      <c r="AM47" s="66"/>
      <c r="AN47" s="66"/>
      <c r="AO47" s="66">
        <f t="shared" si="10"/>
        <v>0</v>
      </c>
      <c r="AP47" s="66"/>
      <c r="AQ47" s="66"/>
      <c r="AR47" s="66"/>
      <c r="AS47" s="66"/>
      <c r="AT47" s="66">
        <f t="shared" si="8"/>
        <v>0</v>
      </c>
      <c r="AU47" s="77">
        <f t="shared" si="19"/>
        <v>0</v>
      </c>
      <c r="AV47" s="68"/>
      <c r="AW47" s="70"/>
      <c r="AX47" s="53"/>
      <c r="AY47" s="53"/>
      <c r="AZ47" s="54"/>
      <c r="BA47" s="54"/>
      <c r="BB47" s="54"/>
      <c r="BC47" s="54"/>
    </row>
    <row r="48" s="8" customFormat="1" ht="21" customHeight="1" spans="1:55">
      <c r="A48" s="161" t="s">
        <v>69</v>
      </c>
      <c r="B48" s="112" t="s">
        <v>109</v>
      </c>
      <c r="C48" s="111" t="s">
        <v>108</v>
      </c>
      <c r="D48" s="66"/>
      <c r="E48" s="74">
        <v>50</v>
      </c>
      <c r="F48" s="74">
        <v>5</v>
      </c>
      <c r="G48" s="74">
        <v>5</v>
      </c>
      <c r="H48" s="74">
        <v>3</v>
      </c>
      <c r="I48" s="65">
        <f t="shared" si="0"/>
        <v>13</v>
      </c>
      <c r="J48" s="74">
        <v>1</v>
      </c>
      <c r="K48" s="66">
        <v>1</v>
      </c>
      <c r="L48" s="66">
        <v>1</v>
      </c>
      <c r="M48" s="66">
        <v>1</v>
      </c>
      <c r="N48" s="66">
        <f t="shared" si="1"/>
        <v>4</v>
      </c>
      <c r="O48" s="66"/>
      <c r="P48" s="66">
        <v>1</v>
      </c>
      <c r="Q48" s="66">
        <v>2</v>
      </c>
      <c r="R48" s="67">
        <f t="shared" si="2"/>
        <v>3</v>
      </c>
      <c r="S48" s="66">
        <f t="shared" si="11"/>
        <v>20</v>
      </c>
      <c r="T48" s="66"/>
      <c r="U48" s="66"/>
      <c r="V48" s="66"/>
      <c r="W48" s="66"/>
      <c r="X48" s="66">
        <v>1</v>
      </c>
      <c r="Y48" s="66">
        <f t="shared" si="4"/>
        <v>1</v>
      </c>
      <c r="Z48" s="66"/>
      <c r="AA48" s="66"/>
      <c r="AB48" s="66">
        <v>1</v>
      </c>
      <c r="AC48" s="66">
        <v>4</v>
      </c>
      <c r="AD48" s="66">
        <f t="shared" si="9"/>
        <v>5</v>
      </c>
      <c r="AE48" s="66">
        <v>2</v>
      </c>
      <c r="AF48" s="66"/>
      <c r="AG48" s="66"/>
      <c r="AH48" s="66"/>
      <c r="AI48" s="66">
        <v>1</v>
      </c>
      <c r="AJ48" s="66">
        <f t="shared" si="5"/>
        <v>3</v>
      </c>
      <c r="AK48" s="66"/>
      <c r="AL48" s="66"/>
      <c r="AM48" s="66"/>
      <c r="AN48" s="66">
        <v>1</v>
      </c>
      <c r="AO48" s="66">
        <f t="shared" si="10"/>
        <v>1</v>
      </c>
      <c r="AP48" s="66"/>
      <c r="AQ48" s="66">
        <v>2</v>
      </c>
      <c r="AR48" s="66">
        <v>1</v>
      </c>
      <c r="AS48" s="66">
        <v>1</v>
      </c>
      <c r="AT48" s="66">
        <f t="shared" si="8"/>
        <v>4</v>
      </c>
      <c r="AU48" s="77">
        <f t="shared" si="19"/>
        <v>34</v>
      </c>
      <c r="AV48" s="68">
        <f>AU48/E48*100</f>
        <v>68</v>
      </c>
      <c r="AW48" s="70"/>
      <c r="AX48" s="53"/>
      <c r="AY48" s="53"/>
      <c r="AZ48" s="54"/>
      <c r="BA48" s="54"/>
      <c r="BB48" s="54"/>
      <c r="BC48" s="54"/>
    </row>
    <row r="49" s="2" customFormat="1" ht="21" customHeight="1" spans="1:55">
      <c r="A49" s="161" t="s">
        <v>69</v>
      </c>
      <c r="B49" s="112" t="s">
        <v>110</v>
      </c>
      <c r="C49" s="111" t="s">
        <v>108</v>
      </c>
      <c r="D49" s="66"/>
      <c r="E49" s="74">
        <v>1</v>
      </c>
      <c r="F49" s="74"/>
      <c r="G49" s="74"/>
      <c r="H49" s="74"/>
      <c r="I49" s="65">
        <f t="shared" si="0"/>
        <v>0</v>
      </c>
      <c r="J49" s="74">
        <v>1</v>
      </c>
      <c r="K49" s="66"/>
      <c r="L49" s="66"/>
      <c r="M49" s="66"/>
      <c r="N49" s="66">
        <f t="shared" si="1"/>
        <v>1</v>
      </c>
      <c r="O49" s="66"/>
      <c r="P49" s="66"/>
      <c r="Q49" s="66"/>
      <c r="R49" s="67">
        <f t="shared" si="2"/>
        <v>0</v>
      </c>
      <c r="S49" s="66">
        <f t="shared" si="11"/>
        <v>1</v>
      </c>
      <c r="T49" s="66"/>
      <c r="U49" s="66"/>
      <c r="V49" s="66"/>
      <c r="W49" s="66"/>
      <c r="X49" s="66"/>
      <c r="Y49" s="66">
        <f t="shared" si="4"/>
        <v>0</v>
      </c>
      <c r="Z49" s="66"/>
      <c r="AA49" s="66"/>
      <c r="AB49" s="66"/>
      <c r="AC49" s="66"/>
      <c r="AD49" s="66">
        <f t="shared" si="9"/>
        <v>0</v>
      </c>
      <c r="AE49" s="66"/>
      <c r="AF49" s="66"/>
      <c r="AG49" s="66"/>
      <c r="AH49" s="66"/>
      <c r="AI49" s="66"/>
      <c r="AJ49" s="66">
        <f t="shared" si="5"/>
        <v>0</v>
      </c>
      <c r="AK49" s="66"/>
      <c r="AL49" s="66"/>
      <c r="AM49" s="66"/>
      <c r="AN49" s="66"/>
      <c r="AO49" s="66">
        <f t="shared" si="10"/>
        <v>0</v>
      </c>
      <c r="AP49" s="66"/>
      <c r="AQ49" s="66"/>
      <c r="AR49" s="66"/>
      <c r="AS49" s="66"/>
      <c r="AT49" s="66">
        <f t="shared" si="8"/>
        <v>0</v>
      </c>
      <c r="AU49" s="77">
        <f t="shared" si="19"/>
        <v>1</v>
      </c>
      <c r="AV49" s="68">
        <f>AU49/E49*100</f>
        <v>100</v>
      </c>
      <c r="AW49" s="70"/>
      <c r="AX49" s="53"/>
      <c r="AY49" s="53"/>
      <c r="AZ49" s="54"/>
      <c r="BA49" s="54"/>
      <c r="BB49" s="54"/>
      <c r="BC49" s="54"/>
    </row>
    <row r="50" s="2" customFormat="1" ht="127.5" customHeight="1" spans="1:55">
      <c r="A50" s="44">
        <v>2</v>
      </c>
      <c r="B50" s="110" t="s">
        <v>111</v>
      </c>
      <c r="C50" s="111" t="s">
        <v>108</v>
      </c>
      <c r="D50" s="66"/>
      <c r="E50" s="74"/>
      <c r="F50" s="74"/>
      <c r="G50" s="74"/>
      <c r="H50" s="74"/>
      <c r="I50" s="65">
        <f t="shared" si="0"/>
        <v>0</v>
      </c>
      <c r="J50" s="74"/>
      <c r="K50" s="66"/>
      <c r="L50" s="66"/>
      <c r="M50" s="66"/>
      <c r="N50" s="66">
        <f t="shared" si="1"/>
        <v>0</v>
      </c>
      <c r="O50" s="66"/>
      <c r="P50" s="66"/>
      <c r="Q50" s="66"/>
      <c r="R50" s="67">
        <f t="shared" si="2"/>
        <v>0</v>
      </c>
      <c r="S50" s="66">
        <f t="shared" si="11"/>
        <v>0</v>
      </c>
      <c r="T50" s="66"/>
      <c r="U50" s="66"/>
      <c r="V50" s="66"/>
      <c r="W50" s="66"/>
      <c r="X50" s="66"/>
      <c r="Y50" s="66">
        <f t="shared" si="4"/>
        <v>0</v>
      </c>
      <c r="Z50" s="66"/>
      <c r="AA50" s="66"/>
      <c r="AB50" s="66"/>
      <c r="AC50" s="66"/>
      <c r="AD50" s="66">
        <f t="shared" si="9"/>
        <v>0</v>
      </c>
      <c r="AE50" s="66"/>
      <c r="AF50" s="66"/>
      <c r="AG50" s="66"/>
      <c r="AH50" s="66"/>
      <c r="AI50" s="66"/>
      <c r="AJ50" s="66">
        <f t="shared" si="5"/>
        <v>0</v>
      </c>
      <c r="AK50" s="66"/>
      <c r="AL50" s="66"/>
      <c r="AM50" s="66"/>
      <c r="AN50" s="66"/>
      <c r="AO50" s="66">
        <f t="shared" si="10"/>
        <v>0</v>
      </c>
      <c r="AP50" s="66"/>
      <c r="AQ50" s="66"/>
      <c r="AR50" s="66"/>
      <c r="AS50" s="66"/>
      <c r="AT50" s="66">
        <f t="shared" si="8"/>
        <v>0</v>
      </c>
      <c r="AU50" s="77">
        <f t="shared" si="19"/>
        <v>0</v>
      </c>
      <c r="AV50" s="68"/>
      <c r="AW50" s="70"/>
      <c r="AX50" s="53"/>
      <c r="AY50" s="53"/>
      <c r="AZ50" s="54"/>
      <c r="BA50" s="54"/>
      <c r="BB50" s="54"/>
      <c r="BC50" s="54"/>
    </row>
    <row r="51" s="2" customFormat="1" ht="21" customHeight="1" spans="1:55">
      <c r="A51" s="161" t="s">
        <v>61</v>
      </c>
      <c r="B51" s="112" t="s">
        <v>112</v>
      </c>
      <c r="C51" s="111" t="s">
        <v>108</v>
      </c>
      <c r="D51" s="66"/>
      <c r="E51" s="74"/>
      <c r="F51" s="74"/>
      <c r="G51" s="74"/>
      <c r="H51" s="74"/>
      <c r="I51" s="65">
        <f t="shared" ref="I51:I78" si="20">SUM(F51:H51)</f>
        <v>0</v>
      </c>
      <c r="J51" s="74"/>
      <c r="K51" s="66"/>
      <c r="L51" s="66"/>
      <c r="M51" s="66"/>
      <c r="N51" s="66">
        <f t="shared" si="1"/>
        <v>0</v>
      </c>
      <c r="O51" s="66"/>
      <c r="P51" s="66"/>
      <c r="Q51" s="66"/>
      <c r="R51" s="67">
        <f t="shared" si="2"/>
        <v>0</v>
      </c>
      <c r="S51" s="66">
        <f t="shared" si="11"/>
        <v>0</v>
      </c>
      <c r="T51" s="66"/>
      <c r="U51" s="66"/>
      <c r="V51" s="66"/>
      <c r="W51" s="66"/>
      <c r="X51" s="66"/>
      <c r="Y51" s="66">
        <f t="shared" si="4"/>
        <v>0</v>
      </c>
      <c r="Z51" s="66"/>
      <c r="AA51" s="66"/>
      <c r="AB51" s="66"/>
      <c r="AC51" s="66"/>
      <c r="AD51" s="66">
        <f t="shared" si="9"/>
        <v>0</v>
      </c>
      <c r="AE51" s="66"/>
      <c r="AF51" s="66"/>
      <c r="AG51" s="66"/>
      <c r="AH51" s="66"/>
      <c r="AI51" s="66"/>
      <c r="AJ51" s="66">
        <f t="shared" si="5"/>
        <v>0</v>
      </c>
      <c r="AK51" s="66"/>
      <c r="AL51" s="66"/>
      <c r="AM51" s="66"/>
      <c r="AN51" s="66"/>
      <c r="AO51" s="66">
        <f t="shared" si="10"/>
        <v>0</v>
      </c>
      <c r="AP51" s="66"/>
      <c r="AQ51" s="66"/>
      <c r="AR51" s="66"/>
      <c r="AS51" s="66"/>
      <c r="AT51" s="66">
        <f t="shared" si="8"/>
        <v>0</v>
      </c>
      <c r="AU51" s="77">
        <f t="shared" si="19"/>
        <v>0</v>
      </c>
      <c r="AV51" s="68"/>
      <c r="AW51" s="70"/>
      <c r="AX51" s="53"/>
      <c r="AY51" s="53"/>
      <c r="AZ51" s="54"/>
      <c r="BA51" s="54"/>
      <c r="BB51" s="54"/>
      <c r="BC51" s="54"/>
    </row>
    <row r="52" s="2" customFormat="1" ht="33.75" customHeight="1" spans="1:55">
      <c r="A52" s="161" t="s">
        <v>61</v>
      </c>
      <c r="B52" s="112" t="s">
        <v>113</v>
      </c>
      <c r="C52" s="111" t="s">
        <v>108</v>
      </c>
      <c r="D52" s="96"/>
      <c r="E52" s="66">
        <v>10</v>
      </c>
      <c r="F52" s="66"/>
      <c r="G52" s="66">
        <v>1</v>
      </c>
      <c r="H52" s="66">
        <v>1</v>
      </c>
      <c r="I52" s="65">
        <f t="shared" si="20"/>
        <v>2</v>
      </c>
      <c r="J52" s="66"/>
      <c r="K52" s="66">
        <v>1</v>
      </c>
      <c r="L52" s="66"/>
      <c r="M52" s="66"/>
      <c r="N52" s="66">
        <f t="shared" si="1"/>
        <v>1</v>
      </c>
      <c r="O52" s="66"/>
      <c r="P52" s="66"/>
      <c r="Q52" s="66">
        <v>1</v>
      </c>
      <c r="R52" s="113">
        <f t="shared" si="2"/>
        <v>1</v>
      </c>
      <c r="S52" s="66">
        <f t="shared" si="11"/>
        <v>4</v>
      </c>
      <c r="T52" s="66"/>
      <c r="U52" s="66">
        <v>3</v>
      </c>
      <c r="V52" s="66"/>
      <c r="W52" s="66"/>
      <c r="X52" s="66"/>
      <c r="Y52" s="66">
        <f t="shared" si="4"/>
        <v>3</v>
      </c>
      <c r="Z52" s="66">
        <v>2</v>
      </c>
      <c r="AA52" s="66"/>
      <c r="AB52" s="66"/>
      <c r="AC52" s="66">
        <v>2</v>
      </c>
      <c r="AD52" s="66">
        <f t="shared" si="9"/>
        <v>4</v>
      </c>
      <c r="AE52" s="66"/>
      <c r="AF52" s="66">
        <v>1</v>
      </c>
      <c r="AG52" s="66"/>
      <c r="AH52" s="66"/>
      <c r="AI52" s="66"/>
      <c r="AJ52" s="66">
        <f t="shared" si="5"/>
        <v>1</v>
      </c>
      <c r="AK52" s="66"/>
      <c r="AL52" s="66"/>
      <c r="AM52" s="66"/>
      <c r="AN52" s="66">
        <v>1</v>
      </c>
      <c r="AO52" s="66">
        <f t="shared" si="10"/>
        <v>1</v>
      </c>
      <c r="AP52" s="66"/>
      <c r="AQ52" s="66"/>
      <c r="AR52" s="66">
        <v>4</v>
      </c>
      <c r="AS52" s="66">
        <v>1</v>
      </c>
      <c r="AT52" s="66">
        <f t="shared" si="8"/>
        <v>5</v>
      </c>
      <c r="AU52" s="77">
        <f t="shared" si="19"/>
        <v>18</v>
      </c>
      <c r="AV52" s="68">
        <f t="shared" ref="AV52:AV79" si="21">AU52/E52*100</f>
        <v>180</v>
      </c>
      <c r="AW52" s="70"/>
      <c r="AX52" s="53"/>
      <c r="AY52" s="53"/>
      <c r="AZ52" s="54"/>
      <c r="BA52" s="54"/>
      <c r="BB52" s="54"/>
      <c r="BC52" s="54"/>
    </row>
    <row r="53" s="2" customFormat="1" ht="33.75" customHeight="1" spans="1:55">
      <c r="A53" s="44" t="s">
        <v>86</v>
      </c>
      <c r="B53" s="114" t="s">
        <v>114</v>
      </c>
      <c r="C53" s="115"/>
      <c r="D53" s="64"/>
      <c r="E53" s="116"/>
      <c r="F53" s="117"/>
      <c r="G53" s="66"/>
      <c r="H53" s="66"/>
      <c r="I53" s="65">
        <f t="shared" si="20"/>
        <v>0</v>
      </c>
      <c r="J53" s="66"/>
      <c r="K53" s="66"/>
      <c r="L53" s="66"/>
      <c r="M53" s="66"/>
      <c r="N53" s="66">
        <f t="shared" si="1"/>
        <v>0</v>
      </c>
      <c r="O53" s="66"/>
      <c r="P53" s="66"/>
      <c r="Q53" s="66"/>
      <c r="R53" s="67">
        <f t="shared" si="2"/>
        <v>0</v>
      </c>
      <c r="S53" s="66">
        <f t="shared" si="11"/>
        <v>0</v>
      </c>
      <c r="T53" s="66"/>
      <c r="U53" s="66"/>
      <c r="V53" s="66"/>
      <c r="W53" s="66"/>
      <c r="X53" s="66"/>
      <c r="Y53" s="66">
        <f t="shared" si="4"/>
        <v>0</v>
      </c>
      <c r="Z53" s="66"/>
      <c r="AA53" s="66"/>
      <c r="AB53" s="66"/>
      <c r="AC53" s="66"/>
      <c r="AD53" s="66">
        <f t="shared" si="9"/>
        <v>0</v>
      </c>
      <c r="AE53" s="66"/>
      <c r="AF53" s="66"/>
      <c r="AG53" s="66"/>
      <c r="AH53" s="66"/>
      <c r="AI53" s="66"/>
      <c r="AJ53" s="66">
        <f t="shared" si="5"/>
        <v>0</v>
      </c>
      <c r="AK53" s="66"/>
      <c r="AL53" s="66"/>
      <c r="AM53" s="66"/>
      <c r="AN53" s="66"/>
      <c r="AO53" s="66">
        <f t="shared" si="10"/>
        <v>0</v>
      </c>
      <c r="AP53" s="66"/>
      <c r="AQ53" s="66"/>
      <c r="AR53" s="66"/>
      <c r="AS53" s="66"/>
      <c r="AT53" s="66">
        <f t="shared" si="8"/>
        <v>0</v>
      </c>
      <c r="AU53" s="77">
        <f t="shared" si="19"/>
        <v>0</v>
      </c>
      <c r="AV53" s="68"/>
      <c r="AW53" s="70"/>
      <c r="AX53" s="53"/>
      <c r="AY53" s="53"/>
      <c r="AZ53" s="54"/>
      <c r="BA53" s="54"/>
      <c r="BB53" s="54"/>
      <c r="BC53" s="54"/>
    </row>
    <row r="54" s="2" customFormat="1" ht="33.75" customHeight="1" spans="1:55">
      <c r="A54" s="118">
        <v>1</v>
      </c>
      <c r="B54" s="119" t="s">
        <v>115</v>
      </c>
      <c r="C54" s="75" t="s">
        <v>99</v>
      </c>
      <c r="D54" s="66"/>
      <c r="E54" s="74">
        <v>80</v>
      </c>
      <c r="F54" s="120"/>
      <c r="G54" s="66"/>
      <c r="H54" s="66"/>
      <c r="I54" s="65">
        <f t="shared" si="20"/>
        <v>0</v>
      </c>
      <c r="J54" s="66">
        <v>80</v>
      </c>
      <c r="K54" s="66"/>
      <c r="L54" s="66"/>
      <c r="M54" s="66"/>
      <c r="N54" s="66">
        <f t="shared" si="1"/>
        <v>80</v>
      </c>
      <c r="O54" s="66"/>
      <c r="P54" s="66"/>
      <c r="Q54" s="66"/>
      <c r="R54" s="67">
        <f t="shared" si="2"/>
        <v>0</v>
      </c>
      <c r="S54" s="66">
        <f t="shared" si="11"/>
        <v>80</v>
      </c>
      <c r="T54" s="66"/>
      <c r="U54" s="66"/>
      <c r="V54" s="66"/>
      <c r="W54" s="66"/>
      <c r="X54" s="66"/>
      <c r="Y54" s="66">
        <f t="shared" si="4"/>
        <v>0</v>
      </c>
      <c r="Z54" s="66"/>
      <c r="AA54" s="66"/>
      <c r="AB54" s="66"/>
      <c r="AC54" s="66"/>
      <c r="AD54" s="66">
        <f t="shared" si="9"/>
        <v>0</v>
      </c>
      <c r="AE54" s="66"/>
      <c r="AF54" s="66"/>
      <c r="AG54" s="66"/>
      <c r="AH54" s="66"/>
      <c r="AI54" s="66"/>
      <c r="AJ54" s="66">
        <f t="shared" si="5"/>
        <v>0</v>
      </c>
      <c r="AK54" s="66"/>
      <c r="AL54" s="66"/>
      <c r="AM54" s="66"/>
      <c r="AN54" s="66"/>
      <c r="AO54" s="66">
        <f t="shared" si="10"/>
        <v>0</v>
      </c>
      <c r="AP54" s="66"/>
      <c r="AQ54" s="66"/>
      <c r="AR54" s="66"/>
      <c r="AS54" s="66"/>
      <c r="AT54" s="66">
        <f t="shared" si="8"/>
        <v>0</v>
      </c>
      <c r="AU54" s="77">
        <f t="shared" si="19"/>
        <v>80</v>
      </c>
      <c r="AV54" s="68">
        <f t="shared" si="21"/>
        <v>100</v>
      </c>
      <c r="AW54" s="70"/>
      <c r="AX54" s="53"/>
      <c r="AY54" s="53"/>
      <c r="AZ54" s="54"/>
      <c r="BA54" s="54"/>
      <c r="BB54" s="54"/>
      <c r="BC54" s="54"/>
    </row>
    <row r="55" s="2" customFormat="1" ht="33.75" customHeight="1" spans="1:55">
      <c r="A55" s="118">
        <v>2</v>
      </c>
      <c r="B55" s="119" t="s">
        <v>116</v>
      </c>
      <c r="C55" s="75" t="s">
        <v>99</v>
      </c>
      <c r="D55" s="66"/>
      <c r="E55" s="74">
        <v>100</v>
      </c>
      <c r="F55" s="120"/>
      <c r="G55" s="66"/>
      <c r="H55" s="66"/>
      <c r="I55" s="65">
        <f t="shared" si="20"/>
        <v>0</v>
      </c>
      <c r="J55" s="66">
        <v>100</v>
      </c>
      <c r="K55" s="66"/>
      <c r="L55" s="66"/>
      <c r="M55" s="66"/>
      <c r="N55" s="66">
        <f t="shared" si="1"/>
        <v>100</v>
      </c>
      <c r="O55" s="66"/>
      <c r="P55" s="66"/>
      <c r="Q55" s="66"/>
      <c r="R55" s="67">
        <f t="shared" si="2"/>
        <v>0</v>
      </c>
      <c r="S55" s="66">
        <f t="shared" si="11"/>
        <v>100</v>
      </c>
      <c r="T55" s="66"/>
      <c r="U55" s="66"/>
      <c r="V55" s="66"/>
      <c r="W55" s="66"/>
      <c r="X55" s="66"/>
      <c r="Y55" s="66">
        <f t="shared" si="4"/>
        <v>0</v>
      </c>
      <c r="Z55" s="66"/>
      <c r="AA55" s="66"/>
      <c r="AB55" s="66"/>
      <c r="AC55" s="66"/>
      <c r="AD55" s="66">
        <f t="shared" si="9"/>
        <v>0</v>
      </c>
      <c r="AE55" s="66"/>
      <c r="AF55" s="66"/>
      <c r="AG55" s="66"/>
      <c r="AH55" s="66"/>
      <c r="AI55" s="66"/>
      <c r="AJ55" s="66">
        <f t="shared" si="5"/>
        <v>0</v>
      </c>
      <c r="AK55" s="66"/>
      <c r="AL55" s="66"/>
      <c r="AM55" s="66"/>
      <c r="AN55" s="66"/>
      <c r="AO55" s="66">
        <f t="shared" si="10"/>
        <v>0</v>
      </c>
      <c r="AP55" s="66"/>
      <c r="AQ55" s="66"/>
      <c r="AR55" s="66"/>
      <c r="AS55" s="66"/>
      <c r="AT55" s="66">
        <f t="shared" si="8"/>
        <v>0</v>
      </c>
      <c r="AU55" s="77">
        <f t="shared" si="19"/>
        <v>100</v>
      </c>
      <c r="AV55" s="68">
        <f t="shared" si="21"/>
        <v>100</v>
      </c>
      <c r="AW55" s="70"/>
      <c r="AX55" s="53"/>
      <c r="AY55" s="53"/>
      <c r="AZ55" s="54"/>
      <c r="BA55" s="54"/>
      <c r="BB55" s="54"/>
      <c r="BC55" s="54"/>
    </row>
    <row r="56" s="2" customFormat="1" ht="33.75" customHeight="1" spans="1:55">
      <c r="A56" s="118">
        <v>3</v>
      </c>
      <c r="B56" s="76" t="s">
        <v>117</v>
      </c>
      <c r="C56" s="73" t="s">
        <v>99</v>
      </c>
      <c r="D56" s="96"/>
      <c r="E56" s="66">
        <v>96</v>
      </c>
      <c r="F56" s="120"/>
      <c r="G56" s="66"/>
      <c r="H56" s="66"/>
      <c r="I56" s="65">
        <f t="shared" si="20"/>
        <v>0</v>
      </c>
      <c r="J56" s="66">
        <v>95</v>
      </c>
      <c r="K56" s="66"/>
      <c r="L56" s="66"/>
      <c r="M56" s="66"/>
      <c r="N56" s="66">
        <f t="shared" si="1"/>
        <v>95</v>
      </c>
      <c r="O56" s="66"/>
      <c r="P56" s="66"/>
      <c r="Q56" s="66"/>
      <c r="R56" s="67">
        <f t="shared" si="2"/>
        <v>0</v>
      </c>
      <c r="S56" s="66">
        <f t="shared" si="11"/>
        <v>95</v>
      </c>
      <c r="T56" s="66">
        <v>1</v>
      </c>
      <c r="U56" s="66"/>
      <c r="V56" s="66"/>
      <c r="W56" s="66"/>
      <c r="X56" s="66"/>
      <c r="Y56" s="66">
        <f t="shared" si="4"/>
        <v>1</v>
      </c>
      <c r="Z56" s="66"/>
      <c r="AA56" s="66"/>
      <c r="AB56" s="66"/>
      <c r="AC56" s="66"/>
      <c r="AD56" s="66">
        <f t="shared" si="9"/>
        <v>0</v>
      </c>
      <c r="AE56" s="66"/>
      <c r="AF56" s="66"/>
      <c r="AG56" s="66"/>
      <c r="AH56" s="66"/>
      <c r="AI56" s="66"/>
      <c r="AJ56" s="66">
        <f t="shared" si="5"/>
        <v>0</v>
      </c>
      <c r="AK56" s="66"/>
      <c r="AL56" s="66"/>
      <c r="AM56" s="66"/>
      <c r="AN56" s="66"/>
      <c r="AO56" s="66">
        <f t="shared" si="10"/>
        <v>0</v>
      </c>
      <c r="AP56" s="66"/>
      <c r="AQ56" s="66"/>
      <c r="AR56" s="66"/>
      <c r="AS56" s="66"/>
      <c r="AT56" s="66">
        <f t="shared" si="8"/>
        <v>0</v>
      </c>
      <c r="AU56" s="77">
        <f t="shared" si="19"/>
        <v>96</v>
      </c>
      <c r="AV56" s="68">
        <f t="shared" si="21"/>
        <v>100</v>
      </c>
      <c r="AW56" s="70"/>
      <c r="AX56" s="53"/>
      <c r="AY56" s="53"/>
      <c r="AZ56" s="54"/>
      <c r="BA56" s="54"/>
      <c r="BB56" s="54"/>
      <c r="BC56" s="54"/>
    </row>
    <row r="57" s="2" customFormat="1" ht="40.5" customHeight="1" spans="1:55">
      <c r="A57" s="118">
        <v>4</v>
      </c>
      <c r="B57" s="121" t="s">
        <v>118</v>
      </c>
      <c r="C57" s="122" t="s">
        <v>99</v>
      </c>
      <c r="D57" s="66">
        <v>9</v>
      </c>
      <c r="E57" s="66">
        <v>9</v>
      </c>
      <c r="F57" s="120"/>
      <c r="G57" s="66"/>
      <c r="H57" s="66"/>
      <c r="I57" s="65">
        <f t="shared" si="20"/>
        <v>0</v>
      </c>
      <c r="J57" s="66"/>
      <c r="K57" s="66"/>
      <c r="L57" s="66"/>
      <c r="M57" s="66"/>
      <c r="N57" s="66">
        <f t="shared" si="1"/>
        <v>0</v>
      </c>
      <c r="O57" s="66"/>
      <c r="P57" s="66"/>
      <c r="Q57" s="66"/>
      <c r="R57" s="67">
        <f t="shared" si="2"/>
        <v>0</v>
      </c>
      <c r="S57" s="66">
        <f t="shared" si="11"/>
        <v>0</v>
      </c>
      <c r="T57" s="66"/>
      <c r="U57" s="66"/>
      <c r="V57" s="66"/>
      <c r="W57" s="66"/>
      <c r="X57" s="66"/>
      <c r="Y57" s="66">
        <f t="shared" si="4"/>
        <v>0</v>
      </c>
      <c r="Z57" s="66"/>
      <c r="AA57" s="66"/>
      <c r="AB57" s="66"/>
      <c r="AC57" s="66"/>
      <c r="AD57" s="66">
        <f t="shared" si="9"/>
        <v>0</v>
      </c>
      <c r="AE57" s="66"/>
      <c r="AF57" s="66"/>
      <c r="AG57" s="66"/>
      <c r="AH57" s="66"/>
      <c r="AI57" s="66"/>
      <c r="AJ57" s="66">
        <f t="shared" si="5"/>
        <v>0</v>
      </c>
      <c r="AK57" s="66"/>
      <c r="AL57" s="66"/>
      <c r="AM57" s="66"/>
      <c r="AN57" s="66"/>
      <c r="AO57" s="66">
        <f t="shared" si="10"/>
        <v>0</v>
      </c>
      <c r="AP57" s="66"/>
      <c r="AQ57" s="66"/>
      <c r="AR57" s="66"/>
      <c r="AS57" s="66"/>
      <c r="AT57" s="66">
        <f t="shared" si="8"/>
        <v>0</v>
      </c>
      <c r="AU57" s="77">
        <f t="shared" si="19"/>
        <v>0</v>
      </c>
      <c r="AV57" s="68">
        <f t="shared" si="21"/>
        <v>0</v>
      </c>
      <c r="AW57" s="70"/>
      <c r="AX57" s="53"/>
      <c r="AY57" s="53"/>
      <c r="AZ57" s="54"/>
      <c r="BA57" s="54"/>
      <c r="BB57" s="54"/>
      <c r="BC57" s="54"/>
    </row>
    <row r="58" s="2" customFormat="1" ht="33.75" customHeight="1" spans="1:55">
      <c r="A58" s="118">
        <v>5</v>
      </c>
      <c r="B58" s="121" t="s">
        <v>119</v>
      </c>
      <c r="C58" s="75" t="s">
        <v>99</v>
      </c>
      <c r="D58" s="66">
        <v>82</v>
      </c>
      <c r="E58" s="66">
        <v>82</v>
      </c>
      <c r="F58" s="120"/>
      <c r="G58" s="66"/>
      <c r="H58" s="66"/>
      <c r="I58" s="65">
        <f t="shared" si="20"/>
        <v>0</v>
      </c>
      <c r="J58" s="66">
        <v>80</v>
      </c>
      <c r="K58" s="66"/>
      <c r="L58" s="66"/>
      <c r="M58" s="66"/>
      <c r="N58" s="66">
        <f t="shared" si="1"/>
        <v>80</v>
      </c>
      <c r="O58" s="66"/>
      <c r="P58" s="66"/>
      <c r="Q58" s="66"/>
      <c r="R58" s="67">
        <f t="shared" si="2"/>
        <v>0</v>
      </c>
      <c r="S58" s="66">
        <f t="shared" si="11"/>
        <v>80</v>
      </c>
      <c r="T58" s="66"/>
      <c r="U58" s="66"/>
      <c r="V58" s="66"/>
      <c r="W58" s="66"/>
      <c r="X58" s="66"/>
      <c r="Y58" s="66">
        <f t="shared" si="4"/>
        <v>0</v>
      </c>
      <c r="Z58" s="66"/>
      <c r="AA58" s="66"/>
      <c r="AB58" s="66"/>
      <c r="AC58" s="66"/>
      <c r="AD58" s="66">
        <f t="shared" si="9"/>
        <v>0</v>
      </c>
      <c r="AE58" s="66"/>
      <c r="AF58" s="66"/>
      <c r="AG58" s="66"/>
      <c r="AH58" s="66"/>
      <c r="AI58" s="66"/>
      <c r="AJ58" s="66">
        <f t="shared" si="5"/>
        <v>0</v>
      </c>
      <c r="AK58" s="66">
        <v>1</v>
      </c>
      <c r="AL58" s="66"/>
      <c r="AM58" s="66"/>
      <c r="AN58" s="66"/>
      <c r="AO58" s="66">
        <f t="shared" si="10"/>
        <v>1</v>
      </c>
      <c r="AP58" s="66"/>
      <c r="AQ58" s="66"/>
      <c r="AR58" s="66"/>
      <c r="AS58" s="66"/>
      <c r="AT58" s="66">
        <f t="shared" si="8"/>
        <v>0</v>
      </c>
      <c r="AU58" s="77">
        <f t="shared" si="19"/>
        <v>81</v>
      </c>
      <c r="AV58" s="68">
        <f t="shared" si="21"/>
        <v>98.780487804878</v>
      </c>
      <c r="AW58" s="70"/>
      <c r="AX58" s="53"/>
      <c r="AY58" s="53"/>
      <c r="AZ58" s="54"/>
      <c r="BA58" s="54"/>
      <c r="BB58" s="54"/>
      <c r="BC58" s="54"/>
    </row>
    <row r="59" s="2" customFormat="1" ht="51" customHeight="1" spans="1:55">
      <c r="A59" s="118">
        <v>6</v>
      </c>
      <c r="B59" s="121" t="s">
        <v>120</v>
      </c>
      <c r="C59" s="75" t="s">
        <v>99</v>
      </c>
      <c r="D59" s="66">
        <v>65</v>
      </c>
      <c r="E59" s="66">
        <v>65</v>
      </c>
      <c r="F59" s="120"/>
      <c r="G59" s="66"/>
      <c r="H59" s="66"/>
      <c r="I59" s="65">
        <f t="shared" si="20"/>
        <v>0</v>
      </c>
      <c r="J59" s="66">
        <v>60</v>
      </c>
      <c r="K59" s="66"/>
      <c r="L59" s="66"/>
      <c r="M59" s="66"/>
      <c r="N59" s="66">
        <f t="shared" ref="N59:N61" si="22">SUM(J59:M59)</f>
        <v>60</v>
      </c>
      <c r="O59" s="66"/>
      <c r="P59" s="66"/>
      <c r="Q59" s="66"/>
      <c r="R59" s="67">
        <f t="shared" ref="R59:R78" si="23">SUM(O59:Q59)</f>
        <v>0</v>
      </c>
      <c r="S59" s="66">
        <f t="shared" si="11"/>
        <v>60</v>
      </c>
      <c r="T59" s="66"/>
      <c r="U59" s="66"/>
      <c r="V59" s="66"/>
      <c r="W59" s="66">
        <v>2</v>
      </c>
      <c r="X59" s="66"/>
      <c r="Y59" s="66">
        <f t="shared" ref="Y59:Y78" si="24">SUM(T59:X59)</f>
        <v>2</v>
      </c>
      <c r="Z59" s="66"/>
      <c r="AA59" s="66"/>
      <c r="AB59" s="66"/>
      <c r="AC59" s="66"/>
      <c r="AD59" s="66">
        <f t="shared" si="9"/>
        <v>0</v>
      </c>
      <c r="AE59" s="66"/>
      <c r="AF59" s="66"/>
      <c r="AG59" s="66"/>
      <c r="AH59" s="66">
        <v>1</v>
      </c>
      <c r="AI59" s="66"/>
      <c r="AJ59" s="66">
        <f t="shared" si="5"/>
        <v>1</v>
      </c>
      <c r="AK59" s="66">
        <v>1</v>
      </c>
      <c r="AL59" s="66"/>
      <c r="AM59" s="66"/>
      <c r="AN59" s="66"/>
      <c r="AO59" s="66">
        <f t="shared" si="10"/>
        <v>1</v>
      </c>
      <c r="AP59" s="66"/>
      <c r="AQ59" s="66"/>
      <c r="AR59" s="66"/>
      <c r="AS59" s="66"/>
      <c r="AT59" s="66">
        <f t="shared" si="8"/>
        <v>0</v>
      </c>
      <c r="AU59" s="77">
        <f t="shared" si="19"/>
        <v>64</v>
      </c>
      <c r="AV59" s="68">
        <f t="shared" si="21"/>
        <v>98.4615384615385</v>
      </c>
      <c r="AW59" s="70"/>
      <c r="AX59" s="53"/>
      <c r="AY59" s="53"/>
      <c r="AZ59" s="54"/>
      <c r="BA59" s="54"/>
      <c r="BB59" s="54"/>
      <c r="BC59" s="54"/>
    </row>
    <row r="60" s="2" customFormat="1" ht="51" customHeight="1" spans="1:55">
      <c r="A60" s="118">
        <v>7</v>
      </c>
      <c r="B60" s="119" t="s">
        <v>121</v>
      </c>
      <c r="C60" s="123" t="s">
        <v>99</v>
      </c>
      <c r="D60" s="74"/>
      <c r="E60" s="74">
        <v>60</v>
      </c>
      <c r="F60" s="120"/>
      <c r="G60" s="66"/>
      <c r="H60" s="66"/>
      <c r="I60" s="65">
        <f t="shared" si="20"/>
        <v>0</v>
      </c>
      <c r="J60" s="66">
        <v>60</v>
      </c>
      <c r="K60" s="66"/>
      <c r="L60" s="66"/>
      <c r="M60" s="66"/>
      <c r="N60" s="66">
        <f t="shared" si="22"/>
        <v>60</v>
      </c>
      <c r="O60" s="66"/>
      <c r="P60" s="66"/>
      <c r="Q60" s="66"/>
      <c r="R60" s="67">
        <f t="shared" si="23"/>
        <v>0</v>
      </c>
      <c r="S60" s="66">
        <f t="shared" si="11"/>
        <v>60</v>
      </c>
      <c r="T60" s="66"/>
      <c r="U60" s="66"/>
      <c r="V60" s="66"/>
      <c r="W60" s="66"/>
      <c r="X60" s="66"/>
      <c r="Y60" s="66">
        <f t="shared" si="24"/>
        <v>0</v>
      </c>
      <c r="Z60" s="66"/>
      <c r="AA60" s="66"/>
      <c r="AB60" s="66"/>
      <c r="AC60" s="66"/>
      <c r="AD60" s="66">
        <f t="shared" si="9"/>
        <v>0</v>
      </c>
      <c r="AE60" s="66"/>
      <c r="AF60" s="66"/>
      <c r="AG60" s="66"/>
      <c r="AH60" s="66"/>
      <c r="AI60" s="66"/>
      <c r="AJ60" s="66">
        <f t="shared" si="5"/>
        <v>0</v>
      </c>
      <c r="AK60" s="66"/>
      <c r="AL60" s="66"/>
      <c r="AM60" s="66"/>
      <c r="AN60" s="66"/>
      <c r="AO60" s="66">
        <f t="shared" si="10"/>
        <v>0</v>
      </c>
      <c r="AP60" s="66"/>
      <c r="AQ60" s="66"/>
      <c r="AR60" s="66"/>
      <c r="AS60" s="66"/>
      <c r="AT60" s="66">
        <f t="shared" si="8"/>
        <v>0</v>
      </c>
      <c r="AU60" s="77">
        <f t="shared" si="19"/>
        <v>60</v>
      </c>
      <c r="AV60" s="68">
        <f t="shared" si="21"/>
        <v>100</v>
      </c>
      <c r="AW60" s="70"/>
      <c r="AX60" s="53"/>
      <c r="AY60" s="53"/>
      <c r="AZ60" s="54"/>
      <c r="BA60" s="54"/>
      <c r="BB60" s="54"/>
      <c r="BC60" s="54"/>
    </row>
    <row r="61" s="2" customFormat="1" ht="33.75" customHeight="1" spans="1:55">
      <c r="A61" s="118">
        <v>8</v>
      </c>
      <c r="B61" s="76" t="s">
        <v>122</v>
      </c>
      <c r="C61" s="73" t="s">
        <v>99</v>
      </c>
      <c r="D61" s="96"/>
      <c r="E61" s="66">
        <v>70</v>
      </c>
      <c r="F61" s="120"/>
      <c r="G61" s="66"/>
      <c r="H61" s="66"/>
      <c r="I61" s="65">
        <f t="shared" si="20"/>
        <v>0</v>
      </c>
      <c r="J61" s="66">
        <v>68</v>
      </c>
      <c r="K61" s="66"/>
      <c r="L61" s="66"/>
      <c r="M61" s="66"/>
      <c r="N61" s="66">
        <f t="shared" si="22"/>
        <v>68</v>
      </c>
      <c r="O61" s="66"/>
      <c r="P61" s="66"/>
      <c r="Q61" s="66"/>
      <c r="R61" s="67">
        <f t="shared" si="23"/>
        <v>0</v>
      </c>
      <c r="S61" s="66">
        <f t="shared" si="11"/>
        <v>68</v>
      </c>
      <c r="T61" s="66"/>
      <c r="U61" s="66"/>
      <c r="V61" s="66"/>
      <c r="W61" s="66"/>
      <c r="X61" s="66"/>
      <c r="Y61" s="66">
        <f t="shared" si="24"/>
        <v>0</v>
      </c>
      <c r="Z61" s="66"/>
      <c r="AA61" s="66"/>
      <c r="AB61" s="66">
        <v>12</v>
      </c>
      <c r="AC61" s="66"/>
      <c r="AD61" s="66">
        <f t="shared" si="9"/>
        <v>12</v>
      </c>
      <c r="AE61" s="66"/>
      <c r="AF61" s="66"/>
      <c r="AG61" s="66"/>
      <c r="AH61" s="66"/>
      <c r="AI61" s="66"/>
      <c r="AJ61" s="66">
        <f t="shared" si="5"/>
        <v>0</v>
      </c>
      <c r="AK61" s="66"/>
      <c r="AL61" s="66"/>
      <c r="AM61" s="66"/>
      <c r="AN61" s="66"/>
      <c r="AO61" s="66">
        <f t="shared" si="10"/>
        <v>0</v>
      </c>
      <c r="AP61" s="66"/>
      <c r="AQ61" s="66"/>
      <c r="AR61" s="66"/>
      <c r="AS61" s="66"/>
      <c r="AT61" s="66">
        <f t="shared" si="8"/>
        <v>0</v>
      </c>
      <c r="AU61" s="77">
        <f t="shared" si="19"/>
        <v>80</v>
      </c>
      <c r="AV61" s="68">
        <f t="shared" si="21"/>
        <v>114.285714285714</v>
      </c>
      <c r="AW61" s="70"/>
      <c r="AX61" s="53"/>
      <c r="AY61" s="53"/>
      <c r="AZ61" s="54"/>
      <c r="BA61" s="54"/>
      <c r="BB61" s="54"/>
      <c r="BC61" s="54"/>
    </row>
    <row r="62" s="9" customFormat="1" ht="24.75" customHeight="1" spans="1:55">
      <c r="A62" s="124" t="s">
        <v>123</v>
      </c>
      <c r="B62" s="104" t="s">
        <v>124</v>
      </c>
      <c r="C62" s="52"/>
      <c r="D62" s="66"/>
      <c r="E62" s="66"/>
      <c r="F62" s="66"/>
      <c r="G62" s="66"/>
      <c r="H62" s="66"/>
      <c r="I62" s="65">
        <f t="shared" si="20"/>
        <v>0</v>
      </c>
      <c r="J62" s="66"/>
      <c r="K62" s="66"/>
      <c r="L62" s="66"/>
      <c r="M62" s="66"/>
      <c r="N62" s="66">
        <f t="shared" ref="N62:N78" si="25">SUM(J62:M62)</f>
        <v>0</v>
      </c>
      <c r="O62" s="66"/>
      <c r="P62" s="66"/>
      <c r="Q62" s="66"/>
      <c r="R62" s="67">
        <f t="shared" si="23"/>
        <v>0</v>
      </c>
      <c r="S62" s="66">
        <f t="shared" si="11"/>
        <v>0</v>
      </c>
      <c r="T62" s="66"/>
      <c r="U62" s="66"/>
      <c r="V62" s="66"/>
      <c r="W62" s="66"/>
      <c r="X62" s="66"/>
      <c r="Y62" s="66">
        <f t="shared" si="24"/>
        <v>0</v>
      </c>
      <c r="Z62" s="66"/>
      <c r="AA62" s="66"/>
      <c r="AB62" s="66"/>
      <c r="AC62" s="66"/>
      <c r="AD62" s="66">
        <f t="shared" si="9"/>
        <v>0</v>
      </c>
      <c r="AE62" s="66"/>
      <c r="AF62" s="66"/>
      <c r="AG62" s="66"/>
      <c r="AH62" s="66"/>
      <c r="AI62" s="66"/>
      <c r="AJ62" s="66">
        <f t="shared" si="5"/>
        <v>0</v>
      </c>
      <c r="AK62" s="66"/>
      <c r="AL62" s="66"/>
      <c r="AM62" s="66"/>
      <c r="AN62" s="66"/>
      <c r="AO62" s="66">
        <f t="shared" si="10"/>
        <v>0</v>
      </c>
      <c r="AP62" s="66"/>
      <c r="AQ62" s="66"/>
      <c r="AR62" s="66"/>
      <c r="AS62" s="66"/>
      <c r="AT62" s="66">
        <f t="shared" si="8"/>
        <v>0</v>
      </c>
      <c r="AU62" s="77">
        <f t="shared" si="19"/>
        <v>0</v>
      </c>
      <c r="AV62" s="68"/>
      <c r="AW62" s="70"/>
      <c r="AX62" s="125"/>
      <c r="AY62" s="125"/>
      <c r="AZ62" s="125"/>
      <c r="BA62" s="125"/>
      <c r="BB62" s="125"/>
      <c r="BC62" s="125"/>
    </row>
    <row r="63" s="1" customFormat="1" ht="30" customHeight="1" spans="1:55">
      <c r="A63" s="126" t="s">
        <v>72</v>
      </c>
      <c r="B63" s="106" t="s">
        <v>125</v>
      </c>
      <c r="C63" s="70" t="s">
        <v>126</v>
      </c>
      <c r="D63" s="102"/>
      <c r="E63" s="127">
        <v>2239</v>
      </c>
      <c r="F63" s="127"/>
      <c r="G63" s="127"/>
      <c r="H63" s="127"/>
      <c r="I63" s="65">
        <f t="shared" si="20"/>
        <v>0</v>
      </c>
      <c r="J63" s="127"/>
      <c r="K63" s="66"/>
      <c r="L63" s="66"/>
      <c r="M63" s="66"/>
      <c r="N63" s="66">
        <f t="shared" si="25"/>
        <v>0</v>
      </c>
      <c r="O63" s="66"/>
      <c r="P63" s="66"/>
      <c r="Q63" s="66"/>
      <c r="R63" s="67">
        <f t="shared" si="23"/>
        <v>0</v>
      </c>
      <c r="S63" s="66">
        <f t="shared" si="11"/>
        <v>0</v>
      </c>
      <c r="T63" s="66"/>
      <c r="U63" s="66"/>
      <c r="V63" s="66"/>
      <c r="W63" s="66"/>
      <c r="X63" s="66"/>
      <c r="Y63" s="66">
        <f t="shared" si="24"/>
        <v>0</v>
      </c>
      <c r="Z63" s="66"/>
      <c r="AA63" s="66"/>
      <c r="AB63" s="66"/>
      <c r="AC63" s="66"/>
      <c r="AD63" s="66">
        <f t="shared" si="9"/>
        <v>0</v>
      </c>
      <c r="AE63" s="66"/>
      <c r="AF63" s="66"/>
      <c r="AG63" s="66"/>
      <c r="AH63" s="66"/>
      <c r="AI63" s="66"/>
      <c r="AJ63" s="66">
        <f t="shared" si="5"/>
        <v>0</v>
      </c>
      <c r="AK63" s="66"/>
      <c r="AL63" s="66"/>
      <c r="AM63" s="66"/>
      <c r="AN63" s="66"/>
      <c r="AO63" s="66">
        <f t="shared" si="10"/>
        <v>0</v>
      </c>
      <c r="AP63" s="66"/>
      <c r="AQ63" s="66"/>
      <c r="AR63" s="66"/>
      <c r="AS63" s="66"/>
      <c r="AT63" s="66">
        <f t="shared" si="8"/>
        <v>0</v>
      </c>
      <c r="AU63" s="77">
        <f t="shared" si="19"/>
        <v>0</v>
      </c>
      <c r="AV63" s="68">
        <f t="shared" si="21"/>
        <v>0</v>
      </c>
      <c r="AW63" s="128" t="s">
        <v>127</v>
      </c>
      <c r="AX63" s="129"/>
      <c r="AY63" s="129"/>
      <c r="AZ63" s="129"/>
      <c r="BA63" s="129"/>
      <c r="BB63" s="129"/>
      <c r="BC63" s="129"/>
    </row>
    <row r="64" s="1" customFormat="1" ht="30" customHeight="1" spans="1:55">
      <c r="A64" s="126" t="s">
        <v>72</v>
      </c>
      <c r="B64" s="106" t="s">
        <v>128</v>
      </c>
      <c r="C64" s="70" t="s">
        <v>126</v>
      </c>
      <c r="D64" s="102"/>
      <c r="E64" s="127">
        <v>570</v>
      </c>
      <c r="F64" s="127"/>
      <c r="G64" s="127"/>
      <c r="H64" s="127"/>
      <c r="I64" s="65">
        <f t="shared" si="20"/>
        <v>0</v>
      </c>
      <c r="J64" s="127"/>
      <c r="K64" s="66"/>
      <c r="L64" s="66"/>
      <c r="M64" s="66"/>
      <c r="N64" s="66">
        <f t="shared" si="25"/>
        <v>0</v>
      </c>
      <c r="O64" s="66"/>
      <c r="P64" s="66"/>
      <c r="Q64" s="66"/>
      <c r="R64" s="67">
        <f t="shared" si="23"/>
        <v>0</v>
      </c>
      <c r="S64" s="66">
        <f t="shared" si="11"/>
        <v>0</v>
      </c>
      <c r="T64" s="66"/>
      <c r="U64" s="66"/>
      <c r="V64" s="66"/>
      <c r="W64" s="66"/>
      <c r="X64" s="66"/>
      <c r="Y64" s="66">
        <f t="shared" si="24"/>
        <v>0</v>
      </c>
      <c r="Z64" s="66"/>
      <c r="AA64" s="66"/>
      <c r="AB64" s="66"/>
      <c r="AC64" s="66"/>
      <c r="AD64" s="66">
        <f t="shared" si="9"/>
        <v>0</v>
      </c>
      <c r="AE64" s="66"/>
      <c r="AF64" s="66"/>
      <c r="AG64" s="66"/>
      <c r="AH64" s="66"/>
      <c r="AI64" s="66"/>
      <c r="AJ64" s="66">
        <f t="shared" si="5"/>
        <v>0</v>
      </c>
      <c r="AK64" s="66"/>
      <c r="AL64" s="66"/>
      <c r="AM64" s="66"/>
      <c r="AN64" s="66"/>
      <c r="AO64" s="66">
        <f t="shared" si="10"/>
        <v>0</v>
      </c>
      <c r="AP64" s="66"/>
      <c r="AQ64" s="66"/>
      <c r="AR64" s="66"/>
      <c r="AS64" s="66"/>
      <c r="AT64" s="66">
        <f t="shared" si="8"/>
        <v>0</v>
      </c>
      <c r="AU64" s="77">
        <f t="shared" si="19"/>
        <v>0</v>
      </c>
      <c r="AV64" s="68">
        <f t="shared" si="21"/>
        <v>0</v>
      </c>
      <c r="AW64" s="130"/>
      <c r="AX64" s="129"/>
      <c r="AY64" s="129"/>
      <c r="AZ64" s="129"/>
      <c r="BA64" s="129"/>
      <c r="BB64" s="129"/>
      <c r="BC64" s="129"/>
    </row>
    <row r="65" s="1" customFormat="1" ht="30" customHeight="1" spans="1:55">
      <c r="A65" s="126" t="s">
        <v>72</v>
      </c>
      <c r="B65" s="106" t="s">
        <v>129</v>
      </c>
      <c r="C65" s="70" t="s">
        <v>99</v>
      </c>
      <c r="D65" s="102"/>
      <c r="E65" s="68">
        <v>25.46</v>
      </c>
      <c r="F65" s="68"/>
      <c r="G65" s="68"/>
      <c r="H65" s="68"/>
      <c r="I65" s="65">
        <f t="shared" si="20"/>
        <v>0</v>
      </c>
      <c r="J65" s="68"/>
      <c r="K65" s="66"/>
      <c r="L65" s="66"/>
      <c r="M65" s="66"/>
      <c r="N65" s="66">
        <f t="shared" si="25"/>
        <v>0</v>
      </c>
      <c r="O65" s="66"/>
      <c r="P65" s="66"/>
      <c r="Q65" s="66"/>
      <c r="R65" s="67">
        <f t="shared" si="23"/>
        <v>0</v>
      </c>
      <c r="S65" s="66">
        <f t="shared" si="11"/>
        <v>0</v>
      </c>
      <c r="T65" s="66"/>
      <c r="U65" s="66"/>
      <c r="V65" s="66"/>
      <c r="W65" s="66"/>
      <c r="X65" s="66"/>
      <c r="Y65" s="66">
        <f t="shared" si="24"/>
        <v>0</v>
      </c>
      <c r="Z65" s="66"/>
      <c r="AA65" s="66"/>
      <c r="AB65" s="66"/>
      <c r="AC65" s="66"/>
      <c r="AD65" s="66">
        <f t="shared" si="9"/>
        <v>0</v>
      </c>
      <c r="AE65" s="66"/>
      <c r="AF65" s="66"/>
      <c r="AG65" s="66"/>
      <c r="AH65" s="66"/>
      <c r="AI65" s="66"/>
      <c r="AJ65" s="66">
        <f t="shared" si="5"/>
        <v>0</v>
      </c>
      <c r="AK65" s="66"/>
      <c r="AL65" s="66"/>
      <c r="AM65" s="66"/>
      <c r="AN65" s="66"/>
      <c r="AO65" s="66">
        <f t="shared" si="10"/>
        <v>0</v>
      </c>
      <c r="AP65" s="66"/>
      <c r="AQ65" s="66"/>
      <c r="AR65" s="66"/>
      <c r="AS65" s="66"/>
      <c r="AT65" s="66">
        <f t="shared" si="8"/>
        <v>0</v>
      </c>
      <c r="AU65" s="77">
        <f t="shared" si="19"/>
        <v>0</v>
      </c>
      <c r="AV65" s="68">
        <f t="shared" si="21"/>
        <v>0</v>
      </c>
      <c r="AW65" s="130"/>
      <c r="AX65" s="129"/>
      <c r="AY65" s="129"/>
      <c r="AZ65" s="129"/>
      <c r="BA65" s="129"/>
      <c r="BB65" s="129"/>
      <c r="BC65" s="129"/>
    </row>
    <row r="66" s="1" customFormat="1" ht="30" customHeight="1" spans="1:55">
      <c r="A66" s="126" t="s">
        <v>72</v>
      </c>
      <c r="B66" s="106" t="s">
        <v>130</v>
      </c>
      <c r="C66" s="70" t="s">
        <v>126</v>
      </c>
      <c r="D66" s="102"/>
      <c r="E66" s="127">
        <v>160</v>
      </c>
      <c r="F66" s="127"/>
      <c r="G66" s="127"/>
      <c r="H66" s="127"/>
      <c r="I66" s="65">
        <f t="shared" si="20"/>
        <v>0</v>
      </c>
      <c r="J66" s="127"/>
      <c r="K66" s="66"/>
      <c r="L66" s="66"/>
      <c r="M66" s="66"/>
      <c r="N66" s="66">
        <f t="shared" si="25"/>
        <v>0</v>
      </c>
      <c r="O66" s="66"/>
      <c r="P66" s="66"/>
      <c r="Q66" s="66"/>
      <c r="R66" s="67">
        <f t="shared" si="23"/>
        <v>0</v>
      </c>
      <c r="S66" s="66">
        <f t="shared" si="11"/>
        <v>0</v>
      </c>
      <c r="T66" s="66"/>
      <c r="U66" s="66"/>
      <c r="V66" s="66"/>
      <c r="W66" s="66"/>
      <c r="X66" s="66"/>
      <c r="Y66" s="66">
        <f t="shared" si="24"/>
        <v>0</v>
      </c>
      <c r="Z66" s="66"/>
      <c r="AA66" s="66"/>
      <c r="AB66" s="66"/>
      <c r="AC66" s="66"/>
      <c r="AD66" s="66">
        <f t="shared" si="9"/>
        <v>0</v>
      </c>
      <c r="AE66" s="66"/>
      <c r="AF66" s="66"/>
      <c r="AG66" s="66"/>
      <c r="AH66" s="66"/>
      <c r="AI66" s="66"/>
      <c r="AJ66" s="66">
        <f t="shared" si="5"/>
        <v>0</v>
      </c>
      <c r="AK66" s="66"/>
      <c r="AL66" s="66"/>
      <c r="AM66" s="66"/>
      <c r="AN66" s="66"/>
      <c r="AO66" s="66">
        <f t="shared" si="10"/>
        <v>0</v>
      </c>
      <c r="AP66" s="66"/>
      <c r="AQ66" s="66"/>
      <c r="AR66" s="66"/>
      <c r="AS66" s="66"/>
      <c r="AT66" s="66">
        <f t="shared" si="8"/>
        <v>0</v>
      </c>
      <c r="AU66" s="77">
        <f t="shared" si="19"/>
        <v>0</v>
      </c>
      <c r="AV66" s="68">
        <f t="shared" si="21"/>
        <v>0</v>
      </c>
      <c r="AW66" s="130"/>
      <c r="AX66" s="129"/>
      <c r="AY66" s="129"/>
      <c r="AZ66" s="129"/>
      <c r="BA66" s="129"/>
      <c r="BB66" s="129"/>
      <c r="BC66" s="129"/>
    </row>
    <row r="67" s="1" customFormat="1" ht="51.75" customHeight="1" spans="1:55">
      <c r="A67" s="126" t="s">
        <v>72</v>
      </c>
      <c r="B67" s="131" t="s">
        <v>131</v>
      </c>
      <c r="C67" s="70" t="s">
        <v>99</v>
      </c>
      <c r="D67" s="103">
        <v>7.15</v>
      </c>
      <c r="E67" s="103">
        <v>7.15</v>
      </c>
      <c r="F67" s="103"/>
      <c r="G67" s="103"/>
      <c r="H67" s="103"/>
      <c r="I67" s="65">
        <f t="shared" si="20"/>
        <v>0</v>
      </c>
      <c r="J67" s="103"/>
      <c r="K67" s="66"/>
      <c r="L67" s="66"/>
      <c r="M67" s="66"/>
      <c r="N67" s="66">
        <f t="shared" si="25"/>
        <v>0</v>
      </c>
      <c r="O67" s="66"/>
      <c r="P67" s="66"/>
      <c r="Q67" s="66"/>
      <c r="R67" s="67">
        <f t="shared" si="23"/>
        <v>0</v>
      </c>
      <c r="S67" s="66">
        <f t="shared" si="11"/>
        <v>0</v>
      </c>
      <c r="T67" s="66"/>
      <c r="U67" s="66"/>
      <c r="V67" s="66"/>
      <c r="W67" s="66"/>
      <c r="X67" s="66"/>
      <c r="Y67" s="66">
        <f t="shared" si="24"/>
        <v>0</v>
      </c>
      <c r="Z67" s="66"/>
      <c r="AA67" s="66"/>
      <c r="AB67" s="66"/>
      <c r="AC67" s="66"/>
      <c r="AD67" s="66">
        <f t="shared" si="9"/>
        <v>0</v>
      </c>
      <c r="AE67" s="66"/>
      <c r="AF67" s="66"/>
      <c r="AG67" s="66"/>
      <c r="AH67" s="66"/>
      <c r="AI67" s="66"/>
      <c r="AJ67" s="66">
        <f t="shared" si="5"/>
        <v>0</v>
      </c>
      <c r="AK67" s="66"/>
      <c r="AL67" s="66"/>
      <c r="AM67" s="66"/>
      <c r="AN67" s="66"/>
      <c r="AO67" s="66">
        <f t="shared" si="10"/>
        <v>0</v>
      </c>
      <c r="AP67" s="66"/>
      <c r="AQ67" s="66"/>
      <c r="AR67" s="66"/>
      <c r="AS67" s="66"/>
      <c r="AT67" s="66">
        <f t="shared" si="8"/>
        <v>0</v>
      </c>
      <c r="AU67" s="77">
        <f t="shared" si="19"/>
        <v>0</v>
      </c>
      <c r="AV67" s="68">
        <f t="shared" si="21"/>
        <v>0</v>
      </c>
      <c r="AW67" s="130"/>
      <c r="AX67" s="129">
        <f>64/40*100</f>
        <v>160</v>
      </c>
      <c r="AY67" s="129"/>
      <c r="AZ67" s="129"/>
      <c r="BA67" s="129"/>
      <c r="BB67" s="129"/>
      <c r="BC67" s="129"/>
    </row>
    <row r="68" s="1" customFormat="1" ht="28.5" customHeight="1" spans="1:55">
      <c r="A68" s="126" t="s">
        <v>72</v>
      </c>
      <c r="B68" s="106" t="s">
        <v>132</v>
      </c>
      <c r="C68" s="70" t="s">
        <v>126</v>
      </c>
      <c r="D68" s="102"/>
      <c r="E68" s="127">
        <f>E64-E66</f>
        <v>410</v>
      </c>
      <c r="F68" s="127"/>
      <c r="G68" s="127"/>
      <c r="H68" s="127"/>
      <c r="I68" s="65">
        <f t="shared" si="20"/>
        <v>0</v>
      </c>
      <c r="J68" s="127"/>
      <c r="K68" s="66"/>
      <c r="L68" s="66"/>
      <c r="M68" s="66"/>
      <c r="N68" s="66">
        <f t="shared" si="25"/>
        <v>0</v>
      </c>
      <c r="O68" s="66"/>
      <c r="P68" s="66"/>
      <c r="Q68" s="66"/>
      <c r="R68" s="67">
        <f t="shared" si="23"/>
        <v>0</v>
      </c>
      <c r="S68" s="66">
        <f t="shared" si="11"/>
        <v>0</v>
      </c>
      <c r="T68" s="66"/>
      <c r="U68" s="66"/>
      <c r="V68" s="66"/>
      <c r="W68" s="66"/>
      <c r="X68" s="66"/>
      <c r="Y68" s="66">
        <f t="shared" si="24"/>
        <v>0</v>
      </c>
      <c r="Z68" s="66"/>
      <c r="AA68" s="66"/>
      <c r="AB68" s="66"/>
      <c r="AC68" s="66"/>
      <c r="AD68" s="66">
        <f t="shared" si="9"/>
        <v>0</v>
      </c>
      <c r="AE68" s="66"/>
      <c r="AF68" s="66"/>
      <c r="AG68" s="66"/>
      <c r="AH68" s="66"/>
      <c r="AI68" s="66"/>
      <c r="AJ68" s="66">
        <f t="shared" si="5"/>
        <v>0</v>
      </c>
      <c r="AK68" s="66"/>
      <c r="AL68" s="66"/>
      <c r="AM68" s="66"/>
      <c r="AN68" s="66"/>
      <c r="AO68" s="66">
        <f t="shared" si="10"/>
        <v>0</v>
      </c>
      <c r="AP68" s="66"/>
      <c r="AQ68" s="66"/>
      <c r="AR68" s="66"/>
      <c r="AS68" s="66"/>
      <c r="AT68" s="66">
        <f t="shared" si="8"/>
        <v>0</v>
      </c>
      <c r="AU68" s="77">
        <f t="shared" si="19"/>
        <v>0</v>
      </c>
      <c r="AV68" s="68">
        <f t="shared" si="21"/>
        <v>0</v>
      </c>
      <c r="AW68" s="132"/>
      <c r="AX68" s="129"/>
      <c r="AY68" s="129"/>
      <c r="AZ68" s="129"/>
      <c r="BA68" s="129"/>
      <c r="BB68" s="129"/>
      <c r="BC68" s="129"/>
    </row>
    <row r="69" ht="43.5" customHeight="1" spans="1:55">
      <c r="A69" s="115" t="s">
        <v>133</v>
      </c>
      <c r="B69" s="114" t="s">
        <v>134</v>
      </c>
      <c r="C69" s="133"/>
      <c r="D69" s="102"/>
      <c r="E69" s="102"/>
      <c r="F69" s="102"/>
      <c r="G69" s="102"/>
      <c r="H69" s="102"/>
      <c r="I69" s="65">
        <f t="shared" si="20"/>
        <v>0</v>
      </c>
      <c r="J69" s="102"/>
      <c r="K69" s="66"/>
      <c r="L69" s="66"/>
      <c r="M69" s="66"/>
      <c r="N69" s="66">
        <f t="shared" si="25"/>
        <v>0</v>
      </c>
      <c r="O69" s="66"/>
      <c r="P69" s="66"/>
      <c r="Q69" s="66"/>
      <c r="R69" s="67">
        <f t="shared" si="23"/>
        <v>0</v>
      </c>
      <c r="S69" s="66">
        <f t="shared" si="11"/>
        <v>0</v>
      </c>
      <c r="T69" s="66"/>
      <c r="U69" s="66"/>
      <c r="V69" s="66"/>
      <c r="W69" s="66"/>
      <c r="X69" s="66"/>
      <c r="Y69" s="66">
        <f t="shared" si="24"/>
        <v>0</v>
      </c>
      <c r="Z69" s="66"/>
      <c r="AA69" s="66"/>
      <c r="AB69" s="66"/>
      <c r="AC69" s="66"/>
      <c r="AD69" s="66">
        <f t="shared" si="9"/>
        <v>0</v>
      </c>
      <c r="AE69" s="66"/>
      <c r="AF69" s="66"/>
      <c r="AG69" s="66"/>
      <c r="AH69" s="66"/>
      <c r="AI69" s="66"/>
      <c r="AJ69" s="66">
        <f t="shared" si="5"/>
        <v>0</v>
      </c>
      <c r="AK69" s="66"/>
      <c r="AL69" s="66"/>
      <c r="AM69" s="66"/>
      <c r="AN69" s="66"/>
      <c r="AO69" s="66">
        <f t="shared" si="10"/>
        <v>0</v>
      </c>
      <c r="AP69" s="66"/>
      <c r="AQ69" s="66"/>
      <c r="AR69" s="66"/>
      <c r="AS69" s="66"/>
      <c r="AT69" s="66">
        <f t="shared" si="8"/>
        <v>0</v>
      </c>
      <c r="AU69" s="77">
        <f t="shared" si="19"/>
        <v>0</v>
      </c>
      <c r="AV69" s="68"/>
      <c r="AW69" s="133"/>
      <c r="AX69" s="134"/>
      <c r="AY69" s="134"/>
      <c r="AZ69" s="135"/>
      <c r="BA69" s="135"/>
      <c r="BB69" s="135"/>
      <c r="BC69" s="135"/>
    </row>
    <row r="70" ht="32.25" customHeight="1" spans="1:55">
      <c r="A70" s="136">
        <v>1</v>
      </c>
      <c r="B70" s="137" t="s">
        <v>135</v>
      </c>
      <c r="C70" s="136" t="s">
        <v>126</v>
      </c>
      <c r="D70" s="102"/>
      <c r="E70" s="96">
        <v>10</v>
      </c>
      <c r="F70" s="96"/>
      <c r="G70" s="96"/>
      <c r="H70" s="96"/>
      <c r="I70" s="65">
        <f t="shared" si="20"/>
        <v>0</v>
      </c>
      <c r="J70" s="96">
        <v>2</v>
      </c>
      <c r="K70" s="66">
        <v>2</v>
      </c>
      <c r="L70" s="66"/>
      <c r="M70" s="66">
        <v>2</v>
      </c>
      <c r="N70" s="66">
        <f t="shared" si="25"/>
        <v>6</v>
      </c>
      <c r="O70" s="66"/>
      <c r="P70" s="66"/>
      <c r="Q70" s="66"/>
      <c r="R70" s="67">
        <f t="shared" si="23"/>
        <v>0</v>
      </c>
      <c r="S70" s="66">
        <f t="shared" si="11"/>
        <v>6</v>
      </c>
      <c r="T70" s="66">
        <v>1</v>
      </c>
      <c r="U70" s="66"/>
      <c r="V70" s="66">
        <v>1</v>
      </c>
      <c r="W70" s="66">
        <v>3</v>
      </c>
      <c r="X70" s="66"/>
      <c r="Y70" s="66">
        <f t="shared" si="24"/>
        <v>5</v>
      </c>
      <c r="Z70" s="66"/>
      <c r="AA70" s="66"/>
      <c r="AB70" s="66"/>
      <c r="AC70" s="66"/>
      <c r="AD70" s="66">
        <f t="shared" si="9"/>
        <v>0</v>
      </c>
      <c r="AE70" s="66"/>
      <c r="AF70" s="66"/>
      <c r="AG70" s="66">
        <v>1</v>
      </c>
      <c r="AH70" s="66"/>
      <c r="AI70" s="66"/>
      <c r="AJ70" s="66">
        <f t="shared" si="5"/>
        <v>1</v>
      </c>
      <c r="AK70" s="66"/>
      <c r="AL70" s="66"/>
      <c r="AM70" s="66">
        <v>2</v>
      </c>
      <c r="AN70" s="66">
        <v>3</v>
      </c>
      <c r="AO70" s="66">
        <f t="shared" si="10"/>
        <v>5</v>
      </c>
      <c r="AP70" s="66"/>
      <c r="AQ70" s="66">
        <v>1</v>
      </c>
      <c r="AR70" s="66"/>
      <c r="AS70" s="66"/>
      <c r="AT70" s="66">
        <f t="shared" si="8"/>
        <v>1</v>
      </c>
      <c r="AU70" s="77">
        <f t="shared" si="19"/>
        <v>18</v>
      </c>
      <c r="AV70" s="68">
        <f t="shared" si="21"/>
        <v>180</v>
      </c>
      <c r="AW70" s="133"/>
      <c r="AX70" s="134"/>
      <c r="AY70" s="134"/>
      <c r="AZ70" s="135"/>
      <c r="BA70" s="135"/>
      <c r="BB70" s="135"/>
      <c r="BC70" s="135"/>
    </row>
    <row r="71" ht="39.75" customHeight="1" spans="1:55">
      <c r="A71" s="136">
        <v>2</v>
      </c>
      <c r="B71" s="137" t="s">
        <v>136</v>
      </c>
      <c r="C71" s="136" t="s">
        <v>126</v>
      </c>
      <c r="D71" s="102"/>
      <c r="E71" s="96">
        <v>10</v>
      </c>
      <c r="F71" s="96"/>
      <c r="G71" s="96"/>
      <c r="H71" s="96">
        <v>3</v>
      </c>
      <c r="I71" s="65">
        <f t="shared" si="20"/>
        <v>3</v>
      </c>
      <c r="J71" s="96">
        <v>1</v>
      </c>
      <c r="K71" s="66">
        <v>1</v>
      </c>
      <c r="L71" s="66"/>
      <c r="M71" s="66"/>
      <c r="N71" s="66">
        <f t="shared" si="25"/>
        <v>2</v>
      </c>
      <c r="O71" s="66"/>
      <c r="P71" s="66"/>
      <c r="Q71" s="66"/>
      <c r="R71" s="67">
        <f t="shared" si="23"/>
        <v>0</v>
      </c>
      <c r="S71" s="66">
        <f t="shared" si="11"/>
        <v>5</v>
      </c>
      <c r="T71" s="66">
        <v>1</v>
      </c>
      <c r="U71" s="66"/>
      <c r="V71" s="66"/>
      <c r="W71" s="66">
        <v>1</v>
      </c>
      <c r="X71" s="66"/>
      <c r="Y71" s="66">
        <f t="shared" si="24"/>
        <v>2</v>
      </c>
      <c r="Z71" s="66"/>
      <c r="AA71" s="66"/>
      <c r="AB71" s="66"/>
      <c r="AC71" s="66">
        <v>1</v>
      </c>
      <c r="AD71" s="66">
        <f t="shared" si="9"/>
        <v>1</v>
      </c>
      <c r="AE71" s="66"/>
      <c r="AF71" s="66"/>
      <c r="AG71" s="66"/>
      <c r="AH71" s="66"/>
      <c r="AI71" s="66"/>
      <c r="AJ71" s="66">
        <f t="shared" si="5"/>
        <v>0</v>
      </c>
      <c r="AK71" s="66"/>
      <c r="AL71" s="66"/>
      <c r="AM71" s="66"/>
      <c r="AN71" s="66"/>
      <c r="AO71" s="66">
        <f t="shared" si="10"/>
        <v>0</v>
      </c>
      <c r="AP71" s="66"/>
      <c r="AQ71" s="66">
        <v>2</v>
      </c>
      <c r="AR71" s="66"/>
      <c r="AS71" s="66"/>
      <c r="AT71" s="66">
        <f t="shared" si="8"/>
        <v>2</v>
      </c>
      <c r="AU71" s="77">
        <f t="shared" si="19"/>
        <v>10</v>
      </c>
      <c r="AV71" s="68">
        <f t="shared" si="21"/>
        <v>100</v>
      </c>
      <c r="AW71" s="133"/>
      <c r="AX71" s="134"/>
      <c r="AY71" s="134"/>
      <c r="AZ71" s="135"/>
      <c r="BA71" s="135"/>
      <c r="BB71" s="135"/>
      <c r="BC71" s="135"/>
    </row>
    <row r="72" ht="39.75" customHeight="1" spans="1:55">
      <c r="A72" s="71">
        <v>3</v>
      </c>
      <c r="B72" s="137" t="s">
        <v>137</v>
      </c>
      <c r="C72" s="138" t="s">
        <v>138</v>
      </c>
      <c r="D72" s="127">
        <v>1</v>
      </c>
      <c r="E72" s="127">
        <v>1</v>
      </c>
      <c r="F72" s="127"/>
      <c r="G72" s="127"/>
      <c r="H72" s="127"/>
      <c r="I72" s="65">
        <f t="shared" si="20"/>
        <v>0</v>
      </c>
      <c r="J72" s="127"/>
      <c r="K72" s="66"/>
      <c r="L72" s="66"/>
      <c r="M72" s="66"/>
      <c r="N72" s="66">
        <f t="shared" si="25"/>
        <v>0</v>
      </c>
      <c r="O72" s="66"/>
      <c r="P72" s="66"/>
      <c r="Q72" s="66"/>
      <c r="R72" s="67">
        <f t="shared" si="23"/>
        <v>0</v>
      </c>
      <c r="S72" s="66">
        <f t="shared" si="11"/>
        <v>0</v>
      </c>
      <c r="T72" s="66"/>
      <c r="U72" s="66"/>
      <c r="V72" s="66"/>
      <c r="W72" s="66"/>
      <c r="X72" s="66"/>
      <c r="Y72" s="66">
        <f t="shared" si="24"/>
        <v>0</v>
      </c>
      <c r="Z72" s="66"/>
      <c r="AA72" s="66"/>
      <c r="AB72" s="66"/>
      <c r="AC72" s="66"/>
      <c r="AD72" s="66">
        <f t="shared" si="9"/>
        <v>0</v>
      </c>
      <c r="AE72" s="66"/>
      <c r="AF72" s="66"/>
      <c r="AG72" s="66"/>
      <c r="AH72" s="66"/>
      <c r="AI72" s="66"/>
      <c r="AJ72" s="66">
        <f t="shared" ref="AJ72:AJ81" si="26">SUM(AE72:AI72)</f>
        <v>0</v>
      </c>
      <c r="AK72" s="66"/>
      <c r="AL72" s="66"/>
      <c r="AM72" s="66"/>
      <c r="AN72" s="66"/>
      <c r="AO72" s="66">
        <f t="shared" si="10"/>
        <v>0</v>
      </c>
      <c r="AP72" s="66"/>
      <c r="AQ72" s="66"/>
      <c r="AR72" s="66"/>
      <c r="AS72" s="66"/>
      <c r="AT72" s="66">
        <f t="shared" si="8"/>
        <v>0</v>
      </c>
      <c r="AU72" s="77">
        <f t="shared" si="19"/>
        <v>0</v>
      </c>
      <c r="AV72" s="68">
        <f t="shared" si="21"/>
        <v>0</v>
      </c>
      <c r="AW72" s="139"/>
      <c r="AX72" s="134"/>
      <c r="AY72" s="134"/>
      <c r="AZ72" s="135"/>
      <c r="BA72" s="135"/>
      <c r="BB72" s="135"/>
      <c r="BC72" s="135"/>
    </row>
    <row r="73" ht="39.75" customHeight="1" spans="1:55">
      <c r="A73" s="71">
        <v>4</v>
      </c>
      <c r="B73" s="137" t="s">
        <v>139</v>
      </c>
      <c r="C73" s="138" t="s">
        <v>140</v>
      </c>
      <c r="D73" s="127">
        <v>5</v>
      </c>
      <c r="E73" s="127">
        <v>5</v>
      </c>
      <c r="F73" s="127"/>
      <c r="G73" s="127"/>
      <c r="H73" s="127"/>
      <c r="I73" s="65">
        <f t="shared" si="20"/>
        <v>0</v>
      </c>
      <c r="J73" s="127"/>
      <c r="K73" s="66"/>
      <c r="L73" s="66"/>
      <c r="M73" s="66"/>
      <c r="N73" s="66">
        <f t="shared" si="25"/>
        <v>0</v>
      </c>
      <c r="O73" s="66"/>
      <c r="P73" s="66"/>
      <c r="Q73" s="66"/>
      <c r="R73" s="67">
        <f t="shared" si="23"/>
        <v>0</v>
      </c>
      <c r="S73" s="66">
        <f t="shared" si="11"/>
        <v>0</v>
      </c>
      <c r="T73" s="66"/>
      <c r="U73" s="66"/>
      <c r="V73" s="66"/>
      <c r="W73" s="66"/>
      <c r="X73" s="66"/>
      <c r="Y73" s="66">
        <f t="shared" si="24"/>
        <v>0</v>
      </c>
      <c r="Z73" s="66"/>
      <c r="AA73" s="66"/>
      <c r="AB73" s="66"/>
      <c r="AC73" s="66"/>
      <c r="AD73" s="66">
        <f t="shared" si="9"/>
        <v>0</v>
      </c>
      <c r="AE73" s="66"/>
      <c r="AF73" s="66"/>
      <c r="AG73" s="66"/>
      <c r="AH73" s="66"/>
      <c r="AI73" s="66"/>
      <c r="AJ73" s="66">
        <f t="shared" si="26"/>
        <v>0</v>
      </c>
      <c r="AK73" s="66"/>
      <c r="AL73" s="66"/>
      <c r="AM73" s="66"/>
      <c r="AN73" s="66"/>
      <c r="AO73" s="66">
        <f t="shared" si="10"/>
        <v>0</v>
      </c>
      <c r="AP73" s="66"/>
      <c r="AQ73" s="66"/>
      <c r="AR73" s="66"/>
      <c r="AS73" s="66"/>
      <c r="AT73" s="66">
        <f t="shared" si="8"/>
        <v>0</v>
      </c>
      <c r="AU73" s="77">
        <f t="shared" si="19"/>
        <v>0</v>
      </c>
      <c r="AV73" s="68">
        <f t="shared" si="21"/>
        <v>0</v>
      </c>
      <c r="AW73" s="139"/>
      <c r="AX73" s="134"/>
      <c r="AY73" s="134"/>
      <c r="AZ73" s="135"/>
      <c r="BA73" s="135"/>
      <c r="BB73" s="135"/>
      <c r="BC73" s="135"/>
    </row>
    <row r="74" ht="29.25" customHeight="1" spans="1:55">
      <c r="A74" s="71">
        <v>5</v>
      </c>
      <c r="B74" s="140" t="s">
        <v>141</v>
      </c>
      <c r="C74" s="73" t="s">
        <v>142</v>
      </c>
      <c r="D74" s="113">
        <v>3</v>
      </c>
      <c r="E74" s="74">
        <v>3</v>
      </c>
      <c r="F74" s="74"/>
      <c r="G74" s="74">
        <v>3</v>
      </c>
      <c r="H74" s="74"/>
      <c r="I74" s="65">
        <f t="shared" si="20"/>
        <v>3</v>
      </c>
      <c r="J74" s="74"/>
      <c r="K74" s="66"/>
      <c r="L74" s="66"/>
      <c r="M74" s="66"/>
      <c r="N74" s="66">
        <f t="shared" si="25"/>
        <v>0</v>
      </c>
      <c r="O74" s="66"/>
      <c r="P74" s="66"/>
      <c r="Q74" s="66"/>
      <c r="R74" s="67">
        <f t="shared" si="23"/>
        <v>0</v>
      </c>
      <c r="S74" s="66">
        <f t="shared" si="11"/>
        <v>3</v>
      </c>
      <c r="T74" s="66"/>
      <c r="U74" s="66"/>
      <c r="V74" s="66"/>
      <c r="W74" s="66"/>
      <c r="X74" s="66"/>
      <c r="Y74" s="66">
        <f t="shared" si="24"/>
        <v>0</v>
      </c>
      <c r="Z74" s="66"/>
      <c r="AA74" s="66"/>
      <c r="AB74" s="66"/>
      <c r="AC74" s="66"/>
      <c r="AD74" s="66">
        <f t="shared" si="9"/>
        <v>0</v>
      </c>
      <c r="AE74" s="66"/>
      <c r="AF74" s="66"/>
      <c r="AG74" s="66"/>
      <c r="AH74" s="66"/>
      <c r="AI74" s="66"/>
      <c r="AJ74" s="66">
        <f t="shared" si="26"/>
        <v>0</v>
      </c>
      <c r="AK74" s="66"/>
      <c r="AL74" s="66"/>
      <c r="AM74" s="66"/>
      <c r="AN74" s="66"/>
      <c r="AO74" s="66">
        <f t="shared" si="10"/>
        <v>0</v>
      </c>
      <c r="AP74" s="66"/>
      <c r="AQ74" s="66"/>
      <c r="AR74" s="66"/>
      <c r="AS74" s="66"/>
      <c r="AT74" s="66">
        <f t="shared" si="8"/>
        <v>0</v>
      </c>
      <c r="AU74" s="77">
        <f t="shared" ref="AU74:AU79" si="27">AD74+Y74+S74+AJ74+AO74+AT74</f>
        <v>3</v>
      </c>
      <c r="AV74" s="68">
        <f t="shared" si="21"/>
        <v>100</v>
      </c>
      <c r="AW74" s="139"/>
      <c r="AX74" s="134"/>
      <c r="AY74" s="134"/>
      <c r="AZ74" s="135"/>
      <c r="BA74" s="135"/>
      <c r="BB74" s="135"/>
      <c r="BC74" s="135"/>
    </row>
    <row r="75" s="9" customFormat="1" ht="27.75" customHeight="1" spans="1:55">
      <c r="A75" s="141" t="s">
        <v>143</v>
      </c>
      <c r="B75" s="114" t="s">
        <v>144</v>
      </c>
      <c r="C75" s="142"/>
      <c r="D75" s="143"/>
      <c r="E75" s="144"/>
      <c r="F75" s="144"/>
      <c r="G75" s="144"/>
      <c r="H75" s="144"/>
      <c r="I75" s="65">
        <f t="shared" si="20"/>
        <v>0</v>
      </c>
      <c r="J75" s="144"/>
      <c r="K75" s="143"/>
      <c r="L75" s="143"/>
      <c r="M75" s="143"/>
      <c r="N75" s="66">
        <f t="shared" si="25"/>
        <v>0</v>
      </c>
      <c r="O75" s="66"/>
      <c r="P75" s="66"/>
      <c r="Q75" s="66"/>
      <c r="R75" s="67">
        <f t="shared" si="23"/>
        <v>0</v>
      </c>
      <c r="S75" s="66">
        <f t="shared" si="11"/>
        <v>0</v>
      </c>
      <c r="T75" s="66"/>
      <c r="U75" s="66"/>
      <c r="V75" s="66"/>
      <c r="W75" s="66"/>
      <c r="X75" s="66"/>
      <c r="Y75" s="66">
        <f t="shared" si="24"/>
        <v>0</v>
      </c>
      <c r="Z75" s="66"/>
      <c r="AA75" s="66"/>
      <c r="AB75" s="66"/>
      <c r="AC75" s="66"/>
      <c r="AD75" s="66">
        <f t="shared" si="9"/>
        <v>0</v>
      </c>
      <c r="AE75" s="66"/>
      <c r="AF75" s="66"/>
      <c r="AG75" s="66"/>
      <c r="AH75" s="66"/>
      <c r="AI75" s="66"/>
      <c r="AJ75" s="66">
        <f t="shared" si="26"/>
        <v>0</v>
      </c>
      <c r="AK75" s="66"/>
      <c r="AL75" s="66"/>
      <c r="AM75" s="66"/>
      <c r="AN75" s="66"/>
      <c r="AO75" s="66">
        <f t="shared" si="10"/>
        <v>0</v>
      </c>
      <c r="AP75" s="66"/>
      <c r="AQ75" s="66"/>
      <c r="AR75" s="66"/>
      <c r="AS75" s="66"/>
      <c r="AT75" s="66">
        <f t="shared" ref="AT75:AT79" si="28">AS75+AQ75+AP75+AR75</f>
        <v>0</v>
      </c>
      <c r="AU75" s="77">
        <f t="shared" si="27"/>
        <v>0</v>
      </c>
      <c r="AV75" s="68"/>
      <c r="AW75" s="145"/>
      <c r="AX75" s="125"/>
      <c r="AY75" s="125"/>
      <c r="AZ75" s="125"/>
      <c r="BA75" s="125"/>
      <c r="BB75" s="125"/>
      <c r="BC75" s="125"/>
    </row>
    <row r="76" ht="36" customHeight="1" spans="1:55">
      <c r="A76" s="118">
        <v>1</v>
      </c>
      <c r="B76" s="137" t="s">
        <v>145</v>
      </c>
      <c r="C76" s="136" t="s">
        <v>56</v>
      </c>
      <c r="D76" s="146"/>
      <c r="E76" s="146">
        <v>1095</v>
      </c>
      <c r="F76" s="147"/>
      <c r="G76" s="147">
        <v>27</v>
      </c>
      <c r="H76" s="147"/>
      <c r="I76" s="65">
        <f t="shared" si="20"/>
        <v>27</v>
      </c>
      <c r="J76" s="147">
        <v>74</v>
      </c>
      <c r="K76" s="146">
        <v>46</v>
      </c>
      <c r="L76" s="146">
        <v>174</v>
      </c>
      <c r="M76" s="146">
        <v>75</v>
      </c>
      <c r="N76" s="66">
        <f t="shared" si="25"/>
        <v>369</v>
      </c>
      <c r="O76" s="66"/>
      <c r="P76" s="66">
        <v>111</v>
      </c>
      <c r="Q76" s="66">
        <v>7</v>
      </c>
      <c r="R76" s="67">
        <f t="shared" si="23"/>
        <v>118</v>
      </c>
      <c r="S76" s="66">
        <f t="shared" si="11"/>
        <v>514</v>
      </c>
      <c r="T76" s="66"/>
      <c r="U76" s="66">
        <v>57</v>
      </c>
      <c r="V76" s="66">
        <v>158</v>
      </c>
      <c r="W76" s="66">
        <v>151</v>
      </c>
      <c r="X76" s="66">
        <v>26</v>
      </c>
      <c r="Y76" s="66">
        <f t="shared" si="24"/>
        <v>392</v>
      </c>
      <c r="Z76" s="66">
        <v>205</v>
      </c>
      <c r="AA76" s="66">
        <v>128</v>
      </c>
      <c r="AB76" s="66"/>
      <c r="AC76" s="66">
        <v>293</v>
      </c>
      <c r="AD76" s="66">
        <f t="shared" ref="AD76:AD78" si="29">AC76+AB76+AA76+Z76</f>
        <v>626</v>
      </c>
      <c r="AE76" s="66">
        <v>16</v>
      </c>
      <c r="AF76" s="66"/>
      <c r="AG76" s="66">
        <v>13</v>
      </c>
      <c r="AH76" s="66"/>
      <c r="AI76" s="66">
        <v>164</v>
      </c>
      <c r="AJ76" s="66">
        <f t="shared" si="26"/>
        <v>193</v>
      </c>
      <c r="AK76" s="66"/>
      <c r="AL76" s="66">
        <v>160</v>
      </c>
      <c r="AM76" s="66">
        <v>61</v>
      </c>
      <c r="AN76" s="66">
        <v>121</v>
      </c>
      <c r="AO76" s="66">
        <f t="shared" ref="AO76:AO79" si="30">AN76+AM76+AL76+AK76</f>
        <v>342</v>
      </c>
      <c r="AP76" s="66">
        <v>17</v>
      </c>
      <c r="AQ76" s="66"/>
      <c r="AR76" s="66">
        <v>508</v>
      </c>
      <c r="AS76" s="66"/>
      <c r="AT76" s="66">
        <f t="shared" si="28"/>
        <v>525</v>
      </c>
      <c r="AU76" s="77">
        <f t="shared" si="27"/>
        <v>2592</v>
      </c>
      <c r="AV76" s="68">
        <f>AU76/E76*100</f>
        <v>236.712328767123</v>
      </c>
      <c r="AW76" s="120"/>
      <c r="AX76" s="148"/>
      <c r="AY76" s="148"/>
      <c r="AZ76" s="135"/>
      <c r="BA76" s="135"/>
      <c r="BB76" s="135"/>
      <c r="BC76" s="135"/>
    </row>
    <row r="77" ht="36" customHeight="1" spans="1:55">
      <c r="A77" s="118">
        <v>2</v>
      </c>
      <c r="B77" s="137" t="s">
        <v>146</v>
      </c>
      <c r="C77" s="136" t="s">
        <v>56</v>
      </c>
      <c r="D77" s="146"/>
      <c r="E77" s="146">
        <v>166776</v>
      </c>
      <c r="F77" s="147"/>
      <c r="G77" s="147">
        <v>29920</v>
      </c>
      <c r="H77" s="147"/>
      <c r="I77" s="65">
        <f t="shared" si="20"/>
        <v>29920</v>
      </c>
      <c r="J77" s="147">
        <v>74</v>
      </c>
      <c r="K77" s="146">
        <v>46</v>
      </c>
      <c r="L77" s="146">
        <v>174</v>
      </c>
      <c r="M77" s="146">
        <v>90</v>
      </c>
      <c r="N77" s="66">
        <f t="shared" si="25"/>
        <v>384</v>
      </c>
      <c r="O77" s="66"/>
      <c r="P77" s="66">
        <v>111</v>
      </c>
      <c r="Q77" s="66">
        <v>7</v>
      </c>
      <c r="R77" s="67">
        <f t="shared" si="23"/>
        <v>118</v>
      </c>
      <c r="S77" s="66">
        <f t="shared" si="11"/>
        <v>30422</v>
      </c>
      <c r="T77" s="66"/>
      <c r="U77" s="66">
        <v>57</v>
      </c>
      <c r="V77" s="66">
        <v>7255</v>
      </c>
      <c r="W77" s="66">
        <v>30853</v>
      </c>
      <c r="X77" s="66">
        <v>13291</v>
      </c>
      <c r="Y77" s="66">
        <f t="shared" si="24"/>
        <v>51456</v>
      </c>
      <c r="Z77" s="66">
        <v>26703</v>
      </c>
      <c r="AA77" s="66">
        <v>38</v>
      </c>
      <c r="AB77" s="66">
        <v>49</v>
      </c>
      <c r="AC77" s="66">
        <v>345</v>
      </c>
      <c r="AD77" s="66">
        <f t="shared" si="29"/>
        <v>27135</v>
      </c>
      <c r="AE77" s="66"/>
      <c r="AF77" s="66"/>
      <c r="AG77" s="66"/>
      <c r="AH77" s="66"/>
      <c r="AI77" s="66"/>
      <c r="AJ77" s="66">
        <f t="shared" si="26"/>
        <v>0</v>
      </c>
      <c r="AK77" s="66">
        <v>81</v>
      </c>
      <c r="AL77" s="66">
        <v>280</v>
      </c>
      <c r="AM77" s="66"/>
      <c r="AN77" s="66">
        <v>41</v>
      </c>
      <c r="AO77" s="66">
        <f t="shared" si="30"/>
        <v>402</v>
      </c>
      <c r="AP77" s="66"/>
      <c r="AQ77" s="66"/>
      <c r="AR77" s="66">
        <v>137139</v>
      </c>
      <c r="AS77" s="66"/>
      <c r="AT77" s="66" t="e">
        <f>B77AS77+AQ77+AP77+AR77</f>
        <v>#NAME?</v>
      </c>
      <c r="AU77" s="77" t="e">
        <f t="shared" si="27"/>
        <v>#NAME?</v>
      </c>
      <c r="AV77" s="68" t="e">
        <f t="shared" si="21"/>
        <v>#NAME?</v>
      </c>
      <c r="AW77" s="149" t="e">
        <f>246554-AU77</f>
        <v>#NAME?</v>
      </c>
      <c r="AX77" s="148"/>
      <c r="AY77" s="148"/>
      <c r="AZ77" s="135"/>
      <c r="BA77" s="135"/>
      <c r="BB77" s="135"/>
      <c r="BC77" s="135"/>
    </row>
    <row r="78" ht="36" customHeight="1" spans="1:55">
      <c r="A78" s="118">
        <v>3</v>
      </c>
      <c r="B78" s="150" t="s">
        <v>147</v>
      </c>
      <c r="C78" s="136" t="s">
        <v>56</v>
      </c>
      <c r="D78" s="146"/>
      <c r="E78" s="146">
        <v>166776</v>
      </c>
      <c r="F78" s="147"/>
      <c r="G78" s="147"/>
      <c r="H78" s="147"/>
      <c r="I78" s="65">
        <f t="shared" si="20"/>
        <v>0</v>
      </c>
      <c r="J78" s="147"/>
      <c r="K78" s="146"/>
      <c r="L78" s="146">
        <v>22498</v>
      </c>
      <c r="M78" s="146">
        <v>3437</v>
      </c>
      <c r="N78" s="66">
        <f t="shared" si="25"/>
        <v>25935</v>
      </c>
      <c r="O78" s="66"/>
      <c r="P78" s="66">
        <v>5257</v>
      </c>
      <c r="Q78" s="66"/>
      <c r="R78" s="67">
        <f t="shared" si="23"/>
        <v>5257</v>
      </c>
      <c r="S78" s="66">
        <f t="shared" si="11"/>
        <v>31192</v>
      </c>
      <c r="T78" s="66"/>
      <c r="U78" s="66">
        <v>5086</v>
      </c>
      <c r="V78" s="66">
        <v>727</v>
      </c>
      <c r="W78" s="66">
        <v>8839</v>
      </c>
      <c r="X78" s="66">
        <v>2241</v>
      </c>
      <c r="Y78" s="66">
        <f t="shared" si="24"/>
        <v>16893</v>
      </c>
      <c r="Z78" s="66">
        <v>11826</v>
      </c>
      <c r="AA78" s="66">
        <v>18</v>
      </c>
      <c r="AB78" s="66">
        <v>3434</v>
      </c>
      <c r="AC78" s="66">
        <v>5535</v>
      </c>
      <c r="AD78" s="66">
        <f t="shared" si="29"/>
        <v>20813</v>
      </c>
      <c r="AE78" s="66">
        <v>5146</v>
      </c>
      <c r="AF78" s="66">
        <v>3523</v>
      </c>
      <c r="AG78" s="66"/>
      <c r="AH78" s="66"/>
      <c r="AI78" s="66"/>
      <c r="AJ78" s="66">
        <f t="shared" si="26"/>
        <v>8669</v>
      </c>
      <c r="AK78" s="66">
        <v>7288</v>
      </c>
      <c r="AL78" s="66">
        <v>14371</v>
      </c>
      <c r="AM78" s="66">
        <v>7349</v>
      </c>
      <c r="AN78" s="66">
        <v>752</v>
      </c>
      <c r="AO78" s="66">
        <f t="shared" si="30"/>
        <v>29760</v>
      </c>
      <c r="AP78" s="66">
        <v>169</v>
      </c>
      <c r="AQ78" s="66"/>
      <c r="AR78" s="66">
        <v>2796</v>
      </c>
      <c r="AS78" s="66"/>
      <c r="AT78" s="66">
        <f t="shared" si="28"/>
        <v>2965</v>
      </c>
      <c r="AU78" s="77">
        <f t="shared" si="27"/>
        <v>110292</v>
      </c>
      <c r="AV78" s="68">
        <f t="shared" si="21"/>
        <v>66.1318175277018</v>
      </c>
      <c r="AW78" s="151"/>
      <c r="AX78" s="148"/>
      <c r="AY78" s="148"/>
      <c r="AZ78" s="152"/>
      <c r="BA78" s="135"/>
      <c r="BB78" s="135"/>
      <c r="BC78" s="135"/>
    </row>
    <row r="79" s="9" customFormat="1" ht="35.25" customHeight="1" spans="1:55">
      <c r="A79" s="141">
        <v>4</v>
      </c>
      <c r="B79" s="114" t="s">
        <v>148</v>
      </c>
      <c r="C79" s="115" t="s">
        <v>56</v>
      </c>
      <c r="D79" s="143">
        <v>22113</v>
      </c>
      <c r="E79" s="143">
        <f>E80+E81+E82</f>
        <v>30634</v>
      </c>
      <c r="F79" s="143">
        <f t="shared" ref="F79:AK79" si="31">F80+F81+F82</f>
        <v>0</v>
      </c>
      <c r="G79" s="143">
        <f t="shared" si="31"/>
        <v>0</v>
      </c>
      <c r="H79" s="143">
        <f t="shared" si="31"/>
        <v>0</v>
      </c>
      <c r="I79" s="143">
        <f t="shared" si="31"/>
        <v>0</v>
      </c>
      <c r="J79" s="143">
        <f t="shared" si="31"/>
        <v>0</v>
      </c>
      <c r="K79" s="143">
        <f t="shared" si="31"/>
        <v>0</v>
      </c>
      <c r="L79" s="143">
        <f t="shared" si="31"/>
        <v>0</v>
      </c>
      <c r="M79" s="143">
        <f t="shared" si="31"/>
        <v>0</v>
      </c>
      <c r="N79" s="143">
        <f t="shared" si="31"/>
        <v>0</v>
      </c>
      <c r="O79" s="143">
        <f t="shared" si="31"/>
        <v>0</v>
      </c>
      <c r="P79" s="143">
        <f t="shared" si="31"/>
        <v>0</v>
      </c>
      <c r="Q79" s="143">
        <f t="shared" si="31"/>
        <v>0</v>
      </c>
      <c r="R79" s="143">
        <f t="shared" si="31"/>
        <v>0</v>
      </c>
      <c r="S79" s="143">
        <f t="shared" si="31"/>
        <v>0</v>
      </c>
      <c r="T79" s="143">
        <f t="shared" si="31"/>
        <v>0</v>
      </c>
      <c r="U79" s="143">
        <f t="shared" si="31"/>
        <v>0</v>
      </c>
      <c r="V79" s="143">
        <f t="shared" si="31"/>
        <v>0</v>
      </c>
      <c r="W79" s="143">
        <f t="shared" si="31"/>
        <v>0</v>
      </c>
      <c r="X79" s="143">
        <f t="shared" si="31"/>
        <v>0</v>
      </c>
      <c r="Y79" s="143">
        <f t="shared" si="31"/>
        <v>0</v>
      </c>
      <c r="Z79" s="143">
        <f t="shared" si="31"/>
        <v>0</v>
      </c>
      <c r="AA79" s="143">
        <f t="shared" si="31"/>
        <v>0</v>
      </c>
      <c r="AB79" s="143">
        <f t="shared" si="31"/>
        <v>0</v>
      </c>
      <c r="AC79" s="143">
        <f t="shared" si="31"/>
        <v>0</v>
      </c>
      <c r="AD79" s="143">
        <f t="shared" si="31"/>
        <v>0</v>
      </c>
      <c r="AE79" s="143">
        <f t="shared" si="31"/>
        <v>0</v>
      </c>
      <c r="AF79" s="143">
        <f t="shared" si="31"/>
        <v>1000</v>
      </c>
      <c r="AG79" s="143">
        <f t="shared" si="31"/>
        <v>0</v>
      </c>
      <c r="AH79" s="143">
        <f t="shared" si="31"/>
        <v>0</v>
      </c>
      <c r="AI79" s="143">
        <f t="shared" si="31"/>
        <v>0</v>
      </c>
      <c r="AJ79" s="143">
        <f t="shared" si="31"/>
        <v>1000</v>
      </c>
      <c r="AK79" s="143">
        <f t="shared" si="31"/>
        <v>1295</v>
      </c>
      <c r="AL79" s="64">
        <v>12208</v>
      </c>
      <c r="AM79" s="64"/>
      <c r="AN79" s="64"/>
      <c r="AO79" s="66">
        <f t="shared" si="30"/>
        <v>13503</v>
      </c>
      <c r="AP79" s="66"/>
      <c r="AQ79" s="66">
        <v>74.4</v>
      </c>
      <c r="AR79" s="66"/>
      <c r="AS79" s="66"/>
      <c r="AT79" s="66">
        <f t="shared" si="28"/>
        <v>74.4</v>
      </c>
      <c r="AU79" s="77">
        <f t="shared" si="27"/>
        <v>14577.4</v>
      </c>
      <c r="AV79" s="143">
        <f t="shared" si="21"/>
        <v>47.5856891036104</v>
      </c>
      <c r="AW79" s="145"/>
      <c r="AX79" s="125"/>
      <c r="AY79" s="125"/>
      <c r="AZ79" s="125"/>
      <c r="BA79" s="125"/>
      <c r="BB79" s="125"/>
      <c r="BC79" s="125"/>
    </row>
    <row r="80" ht="1.5" hidden="1" customHeight="1" spans="1:55">
      <c r="A80" s="118"/>
      <c r="B80" s="137" t="s">
        <v>149</v>
      </c>
      <c r="C80" s="136" t="s">
        <v>56</v>
      </c>
      <c r="D80" s="146">
        <v>21070</v>
      </c>
      <c r="E80" s="146">
        <v>21070</v>
      </c>
      <c r="F80" s="147"/>
      <c r="G80" s="147"/>
      <c r="H80" s="147"/>
      <c r="I80" s="153"/>
      <c r="J80" s="147"/>
      <c r="K80" s="146"/>
      <c r="L80" s="146"/>
      <c r="M80" s="146"/>
      <c r="N80" s="146"/>
      <c r="O80" s="146"/>
      <c r="P80" s="146"/>
      <c r="Q80" s="146"/>
      <c r="R80" s="154"/>
      <c r="S80" s="146"/>
      <c r="T80" s="146"/>
      <c r="U80" s="146"/>
      <c r="V80" s="146"/>
      <c r="W80" s="146"/>
      <c r="X80" s="146"/>
      <c r="Y80" s="146"/>
      <c r="Z80" s="146"/>
      <c r="AA80" s="146"/>
      <c r="AB80" s="146"/>
      <c r="AC80" s="146"/>
      <c r="AD80" s="146"/>
      <c r="AE80" s="146"/>
      <c r="AF80" s="146">
        <v>1000</v>
      </c>
      <c r="AG80" s="146"/>
      <c r="AH80" s="146"/>
      <c r="AI80" s="66"/>
      <c r="AJ80" s="66">
        <f t="shared" si="26"/>
        <v>1000</v>
      </c>
      <c r="AK80" s="66">
        <v>1295</v>
      </c>
      <c r="AL80" s="66"/>
      <c r="AM80" s="66"/>
      <c r="AN80" s="66"/>
      <c r="AO80" s="66"/>
      <c r="AP80" s="66"/>
      <c r="AQ80" s="66"/>
      <c r="AR80" s="66"/>
      <c r="AS80" s="66"/>
      <c r="AT80" s="66"/>
      <c r="AU80" s="77">
        <f t="shared" ref="AU80:AU82" si="32">AD80+Y80+S80+AJ80+AK80+AL80</f>
        <v>2295</v>
      </c>
      <c r="AV80" s="68">
        <f t="shared" ref="AV80:AV81" si="33">AU80/E80*100</f>
        <v>10.8922638822971</v>
      </c>
      <c r="AW80" s="120"/>
      <c r="AX80" s="134">
        <v>14481</v>
      </c>
      <c r="AY80" s="155">
        <f>+AX80-AU80</f>
        <v>12186</v>
      </c>
      <c r="AZ80" s="135"/>
      <c r="BA80" s="135"/>
      <c r="BB80" s="135"/>
      <c r="BC80" s="135"/>
    </row>
    <row r="81" ht="1.5" hidden="1" customHeight="1" spans="1:55">
      <c r="A81" s="118"/>
      <c r="B81" s="137" t="s">
        <v>150</v>
      </c>
      <c r="C81" s="136" t="s">
        <v>56</v>
      </c>
      <c r="D81" s="146">
        <v>1043</v>
      </c>
      <c r="E81" s="156">
        <v>1043</v>
      </c>
      <c r="F81" s="147"/>
      <c r="G81" s="147"/>
      <c r="H81" s="147"/>
      <c r="I81" s="153"/>
      <c r="J81" s="147"/>
      <c r="K81" s="146"/>
      <c r="L81" s="146"/>
      <c r="M81" s="146"/>
      <c r="N81" s="146"/>
      <c r="O81" s="146"/>
      <c r="P81" s="146"/>
      <c r="Q81" s="146"/>
      <c r="R81" s="154"/>
      <c r="S81" s="146"/>
      <c r="T81" s="146"/>
      <c r="U81" s="146"/>
      <c r="V81" s="146"/>
      <c r="W81" s="146"/>
      <c r="X81" s="146"/>
      <c r="Y81" s="146"/>
      <c r="Z81" s="146"/>
      <c r="AA81" s="146"/>
      <c r="AB81" s="146"/>
      <c r="AC81" s="146"/>
      <c r="AD81" s="146"/>
      <c r="AE81" s="146"/>
      <c r="AF81" s="146"/>
      <c r="AG81" s="146"/>
      <c r="AH81" s="146"/>
      <c r="AI81" s="66"/>
      <c r="AJ81" s="66">
        <f t="shared" si="26"/>
        <v>0</v>
      </c>
      <c r="AK81" s="66"/>
      <c r="AL81" s="66"/>
      <c r="AM81" s="66"/>
      <c r="AN81" s="66"/>
      <c r="AO81" s="66"/>
      <c r="AP81" s="66"/>
      <c r="AQ81" s="66"/>
      <c r="AR81" s="66"/>
      <c r="AS81" s="66"/>
      <c r="AT81" s="66"/>
      <c r="AU81" s="77">
        <f t="shared" si="32"/>
        <v>0</v>
      </c>
      <c r="AV81" s="68">
        <f t="shared" si="33"/>
        <v>0</v>
      </c>
      <c r="AW81" s="120"/>
      <c r="AX81" s="134"/>
      <c r="AY81" s="134"/>
      <c r="AZ81" s="135"/>
      <c r="BA81" s="135"/>
      <c r="BB81" s="135"/>
      <c r="BC81" s="135"/>
    </row>
    <row r="82" ht="1.5" hidden="1" customHeight="1" spans="1:55">
      <c r="A82" s="118"/>
      <c r="B82" s="137" t="s">
        <v>151</v>
      </c>
      <c r="C82" s="136" t="s">
        <v>56</v>
      </c>
      <c r="D82" s="146"/>
      <c r="E82" s="146">
        <v>8521</v>
      </c>
      <c r="F82" s="147"/>
      <c r="G82" s="147"/>
      <c r="H82" s="147"/>
      <c r="I82" s="153"/>
      <c r="J82" s="147"/>
      <c r="K82" s="146"/>
      <c r="L82" s="146"/>
      <c r="M82" s="146"/>
      <c r="N82" s="146"/>
      <c r="O82" s="146"/>
      <c r="P82" s="146"/>
      <c r="Q82" s="146"/>
      <c r="R82" s="154"/>
      <c r="S82" s="146"/>
      <c r="T82" s="146"/>
      <c r="U82" s="146"/>
      <c r="V82" s="146"/>
      <c r="W82" s="146"/>
      <c r="X82" s="146"/>
      <c r="Y82" s="146"/>
      <c r="Z82" s="146"/>
      <c r="AA82" s="146"/>
      <c r="AB82" s="146"/>
      <c r="AC82" s="146"/>
      <c r="AD82" s="146"/>
      <c r="AE82" s="146"/>
      <c r="AF82" s="146"/>
      <c r="AG82" s="146"/>
      <c r="AH82" s="146"/>
      <c r="AI82" s="146"/>
      <c r="AJ82" s="146"/>
      <c r="AK82" s="146"/>
      <c r="AL82" s="66"/>
      <c r="AM82" s="66"/>
      <c r="AN82" s="66"/>
      <c r="AO82" s="66"/>
      <c r="AP82" s="66"/>
      <c r="AQ82" s="66"/>
      <c r="AR82" s="66"/>
      <c r="AS82" s="66"/>
      <c r="AT82" s="66"/>
      <c r="AU82" s="77">
        <f t="shared" si="32"/>
        <v>0</v>
      </c>
      <c r="AV82" s="156"/>
      <c r="AW82" s="120"/>
      <c r="AX82" s="134">
        <f>4000-570-780</f>
        <v>2650</v>
      </c>
      <c r="AY82" s="134"/>
      <c r="AZ82" s="135"/>
      <c r="BA82" s="135"/>
      <c r="BB82" s="135"/>
      <c r="BC82" s="135"/>
    </row>
  </sheetData>
  <mergeCells count="52">
    <mergeCell ref="AV1:AW1"/>
    <mergeCell ref="A2:AW2"/>
    <mergeCell ref="A3:AW3"/>
    <mergeCell ref="A5:A6"/>
    <mergeCell ref="B5:B6"/>
    <mergeCell ref="C5:C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W63:AW68"/>
    <mergeCell ref="D5:E6"/>
  </mergeCells>
  <pageMargins left="0.45" right="0.15748031496063" top="0.47" bottom="0.196850393700787" header="0.41" footer="0"/>
  <pageSetup paperSize="9" scale="65" firstPageNumber="3" fitToHeight="0" orientation="portrait" useFirstPageNumber="1"/>
  <headerFooter/>
  <rowBreaks count="1" manualBreakCount="1">
    <brk id="49" max="48" man="1"/>
  </rowBreaks>
</worksheet>
</file>

<file path=docProps/app.xml><?xml version="1.0" encoding="utf-8"?>
<Properties xmlns="http://schemas.openxmlformats.org/officeDocument/2006/extended-properties" xmlns:vt="http://schemas.openxmlformats.org/officeDocument/2006/docPropsVTypes">
  <Company>HP</Company>
  <Application>Microsoft Excel</Application>
  <HeadingPairs>
    <vt:vector size="2" baseType="variant">
      <vt:variant>
        <vt:lpstr>工作表</vt:lpstr>
      </vt:variant>
      <vt:variant>
        <vt:i4>1</vt:i4>
      </vt:variant>
    </vt:vector>
  </HeadingPairs>
  <TitlesOfParts>
    <vt:vector size="1" baseType="lpstr">
      <vt:lpstr>KQ</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2026</cp:lastModifiedBy>
  <dcterms:created xsi:type="dcterms:W3CDTF">2025-07-10T13:14:00Z</dcterms:created>
  <cp:lastPrinted>2026-08-19T14:20:00Z</cp:lastPrinted>
  <dcterms:modified xsi:type="dcterms:W3CDTF">2026-08-21T03:38:06Z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AB8295B2E1A94D09A80208B6E95E21A8_12</vt:lpwstr>
  </property>
  <property fmtid="{D5CDD505-2E9C-101B-9397-08002B2CF9AE}" pid="3" name="KSOProductBuildVer">
    <vt:lpwstr>1033-12.1.0.28032</vt:lpwstr>
  </property>
  <property fmtid="{D5CDD505-2E9C-101B-9397-08002B2CF9AE}" pid="4" name="CalculationRule">
    <vt:i4>0</vt:i4>
  </property>
</Properties>
</file>